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/>
  <mc:AlternateContent xmlns:mc="http://schemas.openxmlformats.org/markup-compatibility/2006">
    <mc:Choice Requires="x15">
      <x15ac:absPath xmlns:x15ac="http://schemas.microsoft.com/office/spreadsheetml/2010/11/ac" url="C:\Users\tetac\PycharmProjects\pythonProject\"/>
    </mc:Choice>
  </mc:AlternateContent>
  <xr:revisionPtr revIDLastSave="0" documentId="13_ncr:1_{7DEBDE92-E563-4242-9550-E6BBE061426A}" xr6:coauthVersionLast="47" xr6:coauthVersionMax="47" xr10:uidLastSave="{00000000-0000-0000-0000-000000000000}"/>
  <bookViews>
    <workbookView xWindow="10463" yWindow="0" windowWidth="11774" windowHeight="14002" activeTab="1" xr2:uid="{00000000-000D-0000-FFFF-FFFF00000000}"/>
  </bookViews>
  <sheets>
    <sheet name="Nodes" sheetId="1" r:id="rId1"/>
    <sheet name="nodes_output" sheetId="2" r:id="rId2"/>
    <sheet name="Element Definitions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430" i="2" l="1"/>
  <c r="D431" i="2"/>
  <c r="D432" i="2"/>
  <c r="D433" i="2"/>
  <c r="D434" i="2"/>
  <c r="D435" i="2"/>
  <c r="D436" i="2"/>
  <c r="D437" i="2"/>
  <c r="C430" i="2"/>
  <c r="C431" i="2"/>
  <c r="C432" i="2"/>
  <c r="C433" i="2"/>
  <c r="C434" i="2"/>
  <c r="C435" i="2"/>
  <c r="C436" i="2"/>
  <c r="C437" i="2"/>
  <c r="B430" i="2"/>
  <c r="B431" i="2"/>
  <c r="B432" i="2"/>
  <c r="B433" i="2"/>
  <c r="B434" i="2"/>
  <c r="B435" i="2"/>
  <c r="B436" i="2"/>
  <c r="B437" i="2"/>
  <c r="A430" i="2"/>
  <c r="A431" i="2"/>
  <c r="A432" i="2"/>
  <c r="A433" i="2"/>
  <c r="A434" i="2"/>
  <c r="A435" i="2"/>
  <c r="A436" i="2"/>
  <c r="A437" i="2"/>
  <c r="D355" i="1"/>
  <c r="D356" i="1" s="1"/>
  <c r="F353" i="1"/>
  <c r="F354" i="1" s="1"/>
  <c r="D353" i="1"/>
  <c r="D354" i="1" s="1"/>
  <c r="E351" i="1"/>
  <c r="E352" i="1" s="1"/>
  <c r="D350" i="1"/>
  <c r="D352" i="1" s="1"/>
  <c r="E353" i="1" s="1"/>
  <c r="F349" i="1"/>
  <c r="F350" i="1" s="1"/>
  <c r="F351" i="1" s="1"/>
  <c r="F352" i="1" s="1"/>
  <c r="E349" i="1"/>
  <c r="E350" i="1" s="1"/>
  <c r="D349" i="1"/>
  <c r="D351" i="1" s="1"/>
  <c r="C349" i="1"/>
  <c r="C350" i="1" s="1"/>
  <c r="C351" i="1" s="1"/>
  <c r="C352" i="1" s="1"/>
  <c r="C353" i="1" s="1"/>
  <c r="C354" i="1" s="1"/>
  <c r="C355" i="1" s="1"/>
  <c r="C356" i="1" s="1"/>
  <c r="E354" i="1" l="1"/>
  <c r="E356" i="1" s="1"/>
  <c r="E355" i="1"/>
  <c r="F356" i="1"/>
  <c r="F355" i="1"/>
  <c r="C357" i="1" l="1"/>
  <c r="D418" i="2"/>
  <c r="D419" i="2"/>
  <c r="D420" i="2"/>
  <c r="D421" i="2"/>
  <c r="D422" i="2"/>
  <c r="D423" i="2"/>
  <c r="D424" i="2"/>
  <c r="D425" i="2"/>
  <c r="D426" i="2"/>
  <c r="D427" i="2"/>
  <c r="D428" i="2"/>
  <c r="D429" i="2"/>
  <c r="D438" i="2"/>
  <c r="D439" i="2"/>
  <c r="D440" i="2"/>
  <c r="D441" i="2"/>
  <c r="D442" i="2"/>
  <c r="D443" i="2"/>
  <c r="D444" i="2"/>
  <c r="D445" i="2"/>
  <c r="D446" i="2"/>
  <c r="D447" i="2"/>
  <c r="D448" i="2"/>
  <c r="D449" i="2"/>
  <c r="D450" i="2"/>
  <c r="D451" i="2"/>
  <c r="D452" i="2"/>
  <c r="D453" i="2"/>
  <c r="D454" i="2"/>
  <c r="D455" i="2"/>
  <c r="D456" i="2"/>
  <c r="D457" i="2"/>
  <c r="D417" i="2"/>
  <c r="C418" i="2"/>
  <c r="C419" i="2"/>
  <c r="C420" i="2"/>
  <c r="C421" i="2"/>
  <c r="C422" i="2"/>
  <c r="C423" i="2"/>
  <c r="C424" i="2"/>
  <c r="C425" i="2"/>
  <c r="C426" i="2"/>
  <c r="C427" i="2"/>
  <c r="C428" i="2"/>
  <c r="C429" i="2"/>
  <c r="C438" i="2"/>
  <c r="C439" i="2"/>
  <c r="C440" i="2"/>
  <c r="C441" i="2"/>
  <c r="C442" i="2"/>
  <c r="C443" i="2"/>
  <c r="C444" i="2"/>
  <c r="C445" i="2"/>
  <c r="C446" i="2"/>
  <c r="C447" i="2"/>
  <c r="C448" i="2"/>
  <c r="C449" i="2"/>
  <c r="C450" i="2"/>
  <c r="C451" i="2"/>
  <c r="C452" i="2"/>
  <c r="C453" i="2"/>
  <c r="C454" i="2"/>
  <c r="C455" i="2"/>
  <c r="C456" i="2"/>
  <c r="C457" i="2"/>
  <c r="C417" i="2"/>
  <c r="B418" i="2"/>
  <c r="B419" i="2"/>
  <c r="B420" i="2"/>
  <c r="B421" i="2"/>
  <c r="B422" i="2"/>
  <c r="B423" i="2"/>
  <c r="B424" i="2"/>
  <c r="B425" i="2"/>
  <c r="B426" i="2"/>
  <c r="B427" i="2"/>
  <c r="B428" i="2"/>
  <c r="B429" i="2"/>
  <c r="B438" i="2"/>
  <c r="B439" i="2"/>
  <c r="B440" i="2"/>
  <c r="B441" i="2"/>
  <c r="B442" i="2"/>
  <c r="B443" i="2"/>
  <c r="B444" i="2"/>
  <c r="B445" i="2"/>
  <c r="B446" i="2"/>
  <c r="B447" i="2"/>
  <c r="B448" i="2"/>
  <c r="B449" i="2"/>
  <c r="B450" i="2"/>
  <c r="B451" i="2"/>
  <c r="B452" i="2"/>
  <c r="B453" i="2"/>
  <c r="B454" i="2"/>
  <c r="B455" i="2"/>
  <c r="B456" i="2"/>
  <c r="B457" i="2"/>
  <c r="B417" i="2"/>
  <c r="A418" i="2"/>
  <c r="A419" i="2"/>
  <c r="A420" i="2"/>
  <c r="A421" i="2"/>
  <c r="A422" i="2"/>
  <c r="A423" i="2"/>
  <c r="A424" i="2"/>
  <c r="A425" i="2"/>
  <c r="A426" i="2"/>
  <c r="A427" i="2"/>
  <c r="A428" i="2"/>
  <c r="A429" i="2"/>
  <c r="A417" i="2"/>
  <c r="F340" i="1"/>
  <c r="E340" i="1"/>
  <c r="D340" i="1"/>
  <c r="F339" i="1"/>
  <c r="E339" i="1"/>
  <c r="D339" i="1"/>
  <c r="F338" i="1"/>
  <c r="E338" i="1"/>
  <c r="D338" i="1"/>
  <c r="F337" i="1"/>
  <c r="E337" i="1"/>
  <c r="D337" i="1"/>
  <c r="C338" i="1"/>
  <c r="C339" i="1" s="1"/>
  <c r="C340" i="1" s="1"/>
  <c r="C341" i="1" s="1"/>
  <c r="C337" i="1"/>
  <c r="C437" i="1" l="1"/>
  <c r="X329" i="1" l="1"/>
  <c r="A375" i="2"/>
  <c r="A376" i="2"/>
  <c r="A377" i="2"/>
  <c r="A374" i="2"/>
  <c r="M376" i="1" l="1"/>
  <c r="D346" i="1" s="1"/>
  <c r="L378" i="1"/>
  <c r="X325" i="1"/>
  <c r="D334" i="1" s="1"/>
  <c r="B415" i="2" s="1"/>
  <c r="X330" i="1"/>
  <c r="C297" i="1"/>
  <c r="E315" i="1"/>
  <c r="C396" i="2" s="1"/>
  <c r="E312" i="1"/>
  <c r="C393" i="2" s="1"/>
  <c r="D302" i="1"/>
  <c r="K329" i="1"/>
  <c r="J329" i="1"/>
  <c r="E347" i="1"/>
  <c r="M381" i="1"/>
  <c r="D362" i="1" s="1"/>
  <c r="L383" i="1"/>
  <c r="E359" i="1" s="1"/>
  <c r="L386" i="1"/>
  <c r="L388" i="1" s="1"/>
  <c r="L391" i="1"/>
  <c r="D372" i="1" s="1"/>
  <c r="L393" i="1"/>
  <c r="E372" i="1" s="1"/>
  <c r="L396" i="1"/>
  <c r="D376" i="1" s="1"/>
  <c r="L398" i="1"/>
  <c r="E375" i="1"/>
  <c r="B373" i="1"/>
  <c r="F374" i="1" s="1"/>
  <c r="B369" i="1"/>
  <c r="F372" i="1" s="1"/>
  <c r="B365" i="1"/>
  <c r="F367" i="1" s="1"/>
  <c r="G358" i="1"/>
  <c r="G359" i="1" s="1"/>
  <c r="G360" i="1" s="1"/>
  <c r="G361" i="1" s="1"/>
  <c r="G362" i="1" s="1"/>
  <c r="G363" i="1" s="1"/>
  <c r="G364" i="1" s="1"/>
  <c r="D361" i="1"/>
  <c r="D360" i="1"/>
  <c r="D357" i="1"/>
  <c r="B357" i="1"/>
  <c r="F363" i="1" s="1"/>
  <c r="D348" i="1"/>
  <c r="D345" i="1"/>
  <c r="D341" i="1"/>
  <c r="A378" i="2" l="1"/>
  <c r="D333" i="1"/>
  <c r="B414" i="2" s="1"/>
  <c r="D335" i="1"/>
  <c r="B416" i="2" s="1"/>
  <c r="D336" i="1"/>
  <c r="D364" i="1"/>
  <c r="C298" i="1"/>
  <c r="D305" i="1"/>
  <c r="B386" i="2" s="1"/>
  <c r="B383" i="2"/>
  <c r="D344" i="1"/>
  <c r="E360" i="1"/>
  <c r="D347" i="1"/>
  <c r="D303" i="1"/>
  <c r="B384" i="2" s="1"/>
  <c r="D304" i="1"/>
  <c r="B385" i="2" s="1"/>
  <c r="E311" i="1"/>
  <c r="C392" i="2" s="1"/>
  <c r="E313" i="1"/>
  <c r="C394" i="2" s="1"/>
  <c r="D301" i="1"/>
  <c r="B382" i="2" s="1"/>
  <c r="E376" i="1"/>
  <c r="E373" i="1"/>
  <c r="E357" i="1"/>
  <c r="E358" i="1"/>
  <c r="D365" i="1"/>
  <c r="E362" i="1"/>
  <c r="D359" i="1"/>
  <c r="D366" i="1"/>
  <c r="D367" i="1"/>
  <c r="D363" i="1"/>
  <c r="D358" i="1"/>
  <c r="E365" i="1"/>
  <c r="E366" i="1"/>
  <c r="E369" i="1"/>
  <c r="D373" i="1"/>
  <c r="E374" i="1"/>
  <c r="E367" i="1"/>
  <c r="F357" i="1"/>
  <c r="D369" i="1"/>
  <c r="F361" i="1"/>
  <c r="D374" i="1"/>
  <c r="F360" i="1"/>
  <c r="E371" i="1"/>
  <c r="F359" i="1"/>
  <c r="D368" i="1"/>
  <c r="E368" i="1"/>
  <c r="F368" i="1"/>
  <c r="F370" i="1"/>
  <c r="F362" i="1"/>
  <c r="F365" i="1"/>
  <c r="F371" i="1"/>
  <c r="F366" i="1"/>
  <c r="F358" i="1"/>
  <c r="F373" i="1"/>
  <c r="F364" i="1"/>
  <c r="F369" i="1"/>
  <c r="F375" i="1"/>
  <c r="F376" i="1"/>
  <c r="E341" i="1"/>
  <c r="E345" i="1"/>
  <c r="D342" i="1"/>
  <c r="E342" i="1"/>
  <c r="E346" i="1"/>
  <c r="E348" i="1"/>
  <c r="E343" i="1"/>
  <c r="E361" i="1" l="1"/>
  <c r="C299" i="1"/>
  <c r="A379" i="2"/>
  <c r="E370" i="1"/>
  <c r="E316" i="1"/>
  <c r="C397" i="2" s="1"/>
  <c r="E363" i="1"/>
  <c r="E314" i="1"/>
  <c r="C395" i="2" s="1"/>
  <c r="D306" i="1"/>
  <c r="B387" i="2" s="1"/>
  <c r="D375" i="1"/>
  <c r="E344" i="1"/>
  <c r="D343" i="1"/>
  <c r="D370" i="1"/>
  <c r="B341" i="1"/>
  <c r="G332" i="1"/>
  <c r="G331" i="1"/>
  <c r="X341" i="1"/>
  <c r="X331" i="1"/>
  <c r="X332" i="1"/>
  <c r="X323" i="1"/>
  <c r="D328" i="1" s="1"/>
  <c r="X322" i="1"/>
  <c r="X324" i="1" s="1"/>
  <c r="B317" i="1"/>
  <c r="Q310" i="1"/>
  <c r="P310" i="1"/>
  <c r="R310" i="1" s="1"/>
  <c r="D297" i="1"/>
  <c r="B378" i="2" s="1"/>
  <c r="B409" i="2" l="1"/>
  <c r="D329" i="1"/>
  <c r="B410" i="2" s="1"/>
  <c r="F322" i="1"/>
  <c r="D403" i="2" s="1"/>
  <c r="F334" i="1"/>
  <c r="D415" i="2" s="1"/>
  <c r="F333" i="1"/>
  <c r="D414" i="2" s="1"/>
  <c r="F336" i="1"/>
  <c r="F335" i="1"/>
  <c r="D416" i="2" s="1"/>
  <c r="E364" i="1"/>
  <c r="E320" i="1"/>
  <c r="C401" i="2" s="1"/>
  <c r="C300" i="1"/>
  <c r="A380" i="2"/>
  <c r="E301" i="1"/>
  <c r="C382" i="2" s="1"/>
  <c r="E304" i="1"/>
  <c r="C385" i="2" s="1"/>
  <c r="F317" i="1"/>
  <c r="D398" i="2" s="1"/>
  <c r="D371" i="1"/>
  <c r="F326" i="1"/>
  <c r="D407" i="2" s="1"/>
  <c r="F321" i="1"/>
  <c r="D402" i="2" s="1"/>
  <c r="E318" i="1"/>
  <c r="C399" i="2" s="1"/>
  <c r="D331" i="1"/>
  <c r="B412" i="2" s="1"/>
  <c r="F325" i="1"/>
  <c r="D406" i="2" s="1"/>
  <c r="E327" i="1"/>
  <c r="C408" i="2" s="1"/>
  <c r="F324" i="1"/>
  <c r="D405" i="2" s="1"/>
  <c r="F332" i="1"/>
  <c r="D413" i="2" s="1"/>
  <c r="F329" i="1"/>
  <c r="D410" i="2" s="1"/>
  <c r="F319" i="1"/>
  <c r="D400" i="2" s="1"/>
  <c r="F320" i="1"/>
  <c r="D401" i="2" s="1"/>
  <c r="F328" i="1"/>
  <c r="D409" i="2" s="1"/>
  <c r="F318" i="1"/>
  <c r="D399" i="2" s="1"/>
  <c r="F327" i="1"/>
  <c r="D408" i="2" s="1"/>
  <c r="E321" i="1"/>
  <c r="C402" i="2" s="1"/>
  <c r="E300" i="1"/>
  <c r="C381" i="2" s="1"/>
  <c r="F344" i="1"/>
  <c r="F345" i="1"/>
  <c r="F346" i="1"/>
  <c r="F342" i="1"/>
  <c r="F347" i="1"/>
  <c r="F341" i="1"/>
  <c r="F343" i="1"/>
  <c r="F348" i="1"/>
  <c r="E299" i="1"/>
  <c r="C380" i="2" s="1"/>
  <c r="E317" i="1"/>
  <c r="C398" i="2" s="1"/>
  <c r="E297" i="1"/>
  <c r="C378" i="2" s="1"/>
  <c r="F331" i="1"/>
  <c r="D412" i="2" s="1"/>
  <c r="F323" i="1"/>
  <c r="D404" i="2" s="1"/>
  <c r="E319" i="1"/>
  <c r="C400" i="2" s="1"/>
  <c r="D317" i="1"/>
  <c r="B398" i="2" s="1"/>
  <c r="D298" i="1"/>
  <c r="B379" i="2" s="1"/>
  <c r="E298" i="1"/>
  <c r="C379" i="2" s="1"/>
  <c r="F330" i="1"/>
  <c r="D411" i="2" s="1"/>
  <c r="B297" i="1"/>
  <c r="B293" i="1" s="1"/>
  <c r="B245" i="1"/>
  <c r="B17" i="3"/>
  <c r="D16" i="3"/>
  <c r="D15" i="3"/>
  <c r="B16" i="3"/>
  <c r="B15" i="3"/>
  <c r="C14" i="3"/>
  <c r="B14" i="3"/>
  <c r="D13" i="3"/>
  <c r="D12" i="3"/>
  <c r="D11" i="3"/>
  <c r="B13" i="3"/>
  <c r="B12" i="3"/>
  <c r="B11" i="3"/>
  <c r="A11" i="3"/>
  <c r="A12" i="3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B10" i="3"/>
  <c r="A10" i="3"/>
  <c r="D9" i="3"/>
  <c r="B9" i="3"/>
  <c r="A9" i="3"/>
  <c r="D8" i="3"/>
  <c r="B8" i="3"/>
  <c r="A8" i="3"/>
  <c r="E323" i="1" l="1"/>
  <c r="C404" i="2" s="1"/>
  <c r="C301" i="1"/>
  <c r="A381" i="2"/>
  <c r="F294" i="1"/>
  <c r="D375" i="2" s="1"/>
  <c r="F295" i="1"/>
  <c r="D376" i="2" s="1"/>
  <c r="F296" i="1"/>
  <c r="D377" i="2" s="1"/>
  <c r="F293" i="1"/>
  <c r="D374" i="2" s="1"/>
  <c r="F314" i="1"/>
  <c r="D395" i="2" s="1"/>
  <c r="F316" i="1"/>
  <c r="D397" i="2" s="1"/>
  <c r="F310" i="1"/>
  <c r="D391" i="2" s="1"/>
  <c r="F315" i="1"/>
  <c r="D396" i="2" s="1"/>
  <c r="F311" i="1"/>
  <c r="D392" i="2" s="1"/>
  <c r="F312" i="1"/>
  <c r="D393" i="2" s="1"/>
  <c r="F313" i="1"/>
  <c r="D394" i="2" s="1"/>
  <c r="E305" i="1"/>
  <c r="C386" i="2" s="1"/>
  <c r="E302" i="1"/>
  <c r="C383" i="2" s="1"/>
  <c r="F306" i="1"/>
  <c r="D387" i="2" s="1"/>
  <c r="F303" i="1"/>
  <c r="D384" i="2" s="1"/>
  <c r="F301" i="1"/>
  <c r="D382" i="2" s="1"/>
  <c r="F304" i="1"/>
  <c r="D385" i="2" s="1"/>
  <c r="F305" i="1"/>
  <c r="D386" i="2" s="1"/>
  <c r="F302" i="1"/>
  <c r="D383" i="2" s="1"/>
  <c r="E325" i="1"/>
  <c r="D327" i="1"/>
  <c r="B408" i="2" s="1"/>
  <c r="E322" i="1"/>
  <c r="E326" i="1"/>
  <c r="C407" i="2" s="1"/>
  <c r="E324" i="1"/>
  <c r="C405" i="2" s="1"/>
  <c r="E328" i="1"/>
  <c r="C409" i="2" s="1"/>
  <c r="D332" i="1"/>
  <c r="B413" i="2" s="1"/>
  <c r="F308" i="1"/>
  <c r="D389" i="2" s="1"/>
  <c r="F299" i="1"/>
  <c r="D380" i="2" s="1"/>
  <c r="F297" i="1"/>
  <c r="D378" i="2" s="1"/>
  <c r="F309" i="1"/>
  <c r="D390" i="2" s="1"/>
  <c r="F298" i="1"/>
  <c r="D379" i="2" s="1"/>
  <c r="F300" i="1"/>
  <c r="D381" i="2" s="1"/>
  <c r="F307" i="1"/>
  <c r="D388" i="2" s="1"/>
  <c r="E308" i="1"/>
  <c r="C389" i="2" s="1"/>
  <c r="E309" i="1"/>
  <c r="C390" i="2" s="1"/>
  <c r="E307" i="1"/>
  <c r="C388" i="2" s="1"/>
  <c r="D318" i="1"/>
  <c r="B399" i="2" s="1"/>
  <c r="D299" i="1"/>
  <c r="B380" i="2" s="1"/>
  <c r="E310" i="1"/>
  <c r="C391" i="2" s="1"/>
  <c r="B493" i="1"/>
  <c r="F493" i="1" s="1"/>
  <c r="F494" i="1" s="1"/>
  <c r="F495" i="1" s="1"/>
  <c r="F496" i="1" s="1"/>
  <c r="D373" i="2" s="1"/>
  <c r="E493" i="1"/>
  <c r="E495" i="1" s="1"/>
  <c r="C372" i="2" s="1"/>
  <c r="D493" i="1"/>
  <c r="D495" i="1" s="1"/>
  <c r="D496" i="1" s="1"/>
  <c r="B373" i="2" s="1"/>
  <c r="B489" i="1"/>
  <c r="F489" i="1" s="1"/>
  <c r="E489" i="1"/>
  <c r="E492" i="1" s="1"/>
  <c r="C369" i="2" s="1"/>
  <c r="D489" i="1"/>
  <c r="D491" i="1" s="1"/>
  <c r="D492" i="1" s="1"/>
  <c r="B369" i="2" s="1"/>
  <c r="B485" i="1"/>
  <c r="F485" i="1" s="1"/>
  <c r="F486" i="1" s="1"/>
  <c r="F487" i="1" s="1"/>
  <c r="F488" i="1" s="1"/>
  <c r="D365" i="2" s="1"/>
  <c r="E485" i="1"/>
  <c r="E488" i="1" s="1"/>
  <c r="C365" i="2" s="1"/>
  <c r="D485" i="1"/>
  <c r="D486" i="1" s="1"/>
  <c r="B363" i="2" s="1"/>
  <c r="B481" i="1"/>
  <c r="F481" i="1" s="1"/>
  <c r="E481" i="1"/>
  <c r="D481" i="1"/>
  <c r="D483" i="1" s="1"/>
  <c r="D484" i="1" s="1"/>
  <c r="B361" i="2" s="1"/>
  <c r="E477" i="1"/>
  <c r="E480" i="1" s="1"/>
  <c r="C357" i="2" s="1"/>
  <c r="D477" i="1"/>
  <c r="D479" i="1" s="1"/>
  <c r="D480" i="1" s="1"/>
  <c r="B357" i="2" s="1"/>
  <c r="B477" i="1"/>
  <c r="F477" i="1" s="1"/>
  <c r="D473" i="1"/>
  <c r="D475" i="1" s="1"/>
  <c r="D476" i="1" s="1"/>
  <c r="B353" i="2" s="1"/>
  <c r="D469" i="1"/>
  <c r="D471" i="1" s="1"/>
  <c r="D472" i="1" s="1"/>
  <c r="B349" i="2" s="1"/>
  <c r="D465" i="1"/>
  <c r="D467" i="1" s="1"/>
  <c r="D468" i="1" s="1"/>
  <c r="B345" i="2" s="1"/>
  <c r="D461" i="1"/>
  <c r="D462" i="1" s="1"/>
  <c r="B339" i="2" s="1"/>
  <c r="D457" i="1"/>
  <c r="B334" i="2" s="1"/>
  <c r="B473" i="1"/>
  <c r="F473" i="1" s="1"/>
  <c r="B469" i="1"/>
  <c r="F469" i="1" s="1"/>
  <c r="F470" i="1" s="1"/>
  <c r="F471" i="1" s="1"/>
  <c r="F472" i="1" s="1"/>
  <c r="D349" i="2" s="1"/>
  <c r="B465" i="1"/>
  <c r="F465" i="1" s="1"/>
  <c r="F466" i="1" s="1"/>
  <c r="F467" i="1" s="1"/>
  <c r="F468" i="1" s="1"/>
  <c r="D345" i="2" s="1"/>
  <c r="B461" i="1"/>
  <c r="F461" i="1" s="1"/>
  <c r="F462" i="1" s="1"/>
  <c r="F463" i="1" s="1"/>
  <c r="F464" i="1" s="1"/>
  <c r="D341" i="2" s="1"/>
  <c r="B457" i="1"/>
  <c r="F457" i="1" s="1"/>
  <c r="F458" i="1" s="1"/>
  <c r="F459" i="1" s="1"/>
  <c r="F460" i="1" s="1"/>
  <c r="D337" i="2" s="1"/>
  <c r="E453" i="1"/>
  <c r="E456" i="1" s="1"/>
  <c r="C333" i="2" s="1"/>
  <c r="B453" i="1"/>
  <c r="F453" i="1" s="1"/>
  <c r="B449" i="1"/>
  <c r="F449" i="1" s="1"/>
  <c r="E449" i="1"/>
  <c r="B445" i="1"/>
  <c r="F445" i="1" s="1"/>
  <c r="F446" i="1" s="1"/>
  <c r="F447" i="1" s="1"/>
  <c r="F448" i="1" s="1"/>
  <c r="D325" i="2" s="1"/>
  <c r="B441" i="1"/>
  <c r="F441" i="1" s="1"/>
  <c r="F442" i="1" s="1"/>
  <c r="F443" i="1" s="1"/>
  <c r="F444" i="1" s="1"/>
  <c r="D321" i="2" s="1"/>
  <c r="E445" i="1"/>
  <c r="E448" i="1" s="1"/>
  <c r="C325" i="2" s="1"/>
  <c r="E441" i="1"/>
  <c r="E444" i="1" s="1"/>
  <c r="C321" i="2" s="1"/>
  <c r="E437" i="1"/>
  <c r="E439" i="1" s="1"/>
  <c r="C316" i="2" s="1"/>
  <c r="B437" i="1"/>
  <c r="F437" i="1" s="1"/>
  <c r="B433" i="1"/>
  <c r="F433" i="1" s="1"/>
  <c r="F434" i="1" s="1"/>
  <c r="F435" i="1" s="1"/>
  <c r="F436" i="1" s="1"/>
  <c r="D313" i="2" s="1"/>
  <c r="B429" i="1"/>
  <c r="F429" i="1" s="1"/>
  <c r="F430" i="1" s="1"/>
  <c r="F431" i="1" s="1"/>
  <c r="F432" i="1" s="1"/>
  <c r="D309" i="2" s="1"/>
  <c r="B425" i="1"/>
  <c r="F425" i="1" s="1"/>
  <c r="B421" i="1"/>
  <c r="F421" i="1" s="1"/>
  <c r="B417" i="1"/>
  <c r="F417" i="1" s="1"/>
  <c r="F418" i="1" s="1"/>
  <c r="F419" i="1" s="1"/>
  <c r="F420" i="1" s="1"/>
  <c r="D297" i="2" s="1"/>
  <c r="N419" i="1"/>
  <c r="N421" i="1" s="1"/>
  <c r="N415" i="1"/>
  <c r="N417" i="1" s="1"/>
  <c r="B413" i="1"/>
  <c r="F413" i="1" s="1"/>
  <c r="C406" i="2" l="1"/>
  <c r="E333" i="1"/>
  <c r="C403" i="2"/>
  <c r="E335" i="1"/>
  <c r="C302" i="1"/>
  <c r="A382" i="2"/>
  <c r="E306" i="1"/>
  <c r="C387" i="2" s="1"/>
  <c r="D316" i="1"/>
  <c r="B397" i="2" s="1"/>
  <c r="D315" i="1"/>
  <c r="B396" i="2" s="1"/>
  <c r="E303" i="1"/>
  <c r="C384" i="2" s="1"/>
  <c r="E329" i="1"/>
  <c r="C410" i="2" s="1"/>
  <c r="D338" i="2"/>
  <c r="D346" i="2"/>
  <c r="D312" i="2"/>
  <c r="D487" i="1"/>
  <c r="D488" i="1" s="1"/>
  <c r="B365" i="2" s="1"/>
  <c r="B370" i="2"/>
  <c r="D364" i="2"/>
  <c r="D348" i="2"/>
  <c r="F450" i="1"/>
  <c r="F451" i="1" s="1"/>
  <c r="D326" i="2"/>
  <c r="D458" i="1"/>
  <c r="B335" i="2" s="1"/>
  <c r="B362" i="2"/>
  <c r="D310" i="2"/>
  <c r="B354" i="2"/>
  <c r="D344" i="2"/>
  <c r="D324" i="2"/>
  <c r="D308" i="2"/>
  <c r="E491" i="1"/>
  <c r="C368" i="2" s="1"/>
  <c r="D342" i="2"/>
  <c r="D320" i="2"/>
  <c r="D296" i="2"/>
  <c r="D459" i="1"/>
  <c r="D460" i="1" s="1"/>
  <c r="B337" i="2" s="1"/>
  <c r="D463" i="1"/>
  <c r="D464" i="1" s="1"/>
  <c r="B341" i="2" s="1"/>
  <c r="B338" i="2"/>
  <c r="D340" i="2"/>
  <c r="D318" i="2"/>
  <c r="D334" i="2"/>
  <c r="D478" i="1"/>
  <c r="B355" i="2" s="1"/>
  <c r="D372" i="2"/>
  <c r="D370" i="2"/>
  <c r="D336" i="2"/>
  <c r="D319" i="1"/>
  <c r="B400" i="2" s="1"/>
  <c r="D300" i="1"/>
  <c r="B381" i="2" s="1"/>
  <c r="F438" i="1"/>
  <c r="D314" i="2"/>
  <c r="F414" i="1"/>
  <c r="D290" i="2"/>
  <c r="F422" i="1"/>
  <c r="D298" i="2"/>
  <c r="E452" i="1"/>
  <c r="C329" i="2" s="1"/>
  <c r="E450" i="1"/>
  <c r="C327" i="2" s="1"/>
  <c r="C326" i="2"/>
  <c r="E451" i="1"/>
  <c r="C328" i="2" s="1"/>
  <c r="F426" i="1"/>
  <c r="D302" i="2"/>
  <c r="E483" i="1"/>
  <c r="C360" i="2" s="1"/>
  <c r="C358" i="2"/>
  <c r="F482" i="1"/>
  <c r="D358" i="2"/>
  <c r="F490" i="1"/>
  <c r="D366" i="2"/>
  <c r="F478" i="1"/>
  <c r="D354" i="2"/>
  <c r="D330" i="2"/>
  <c r="F454" i="1"/>
  <c r="F474" i="1"/>
  <c r="D350" i="2"/>
  <c r="D371" i="2"/>
  <c r="D363" i="2"/>
  <c r="D347" i="2"/>
  <c r="D343" i="2"/>
  <c r="D339" i="2"/>
  <c r="D335" i="2"/>
  <c r="D323" i="2"/>
  <c r="D319" i="2"/>
  <c r="D311" i="2"/>
  <c r="D307" i="2"/>
  <c r="D295" i="2"/>
  <c r="B346" i="2"/>
  <c r="E440" i="1"/>
  <c r="C317" i="2" s="1"/>
  <c r="B368" i="2"/>
  <c r="B360" i="2"/>
  <c r="B352" i="2"/>
  <c r="B344" i="2"/>
  <c r="D322" i="2"/>
  <c r="B366" i="2"/>
  <c r="B358" i="2"/>
  <c r="B350" i="2"/>
  <c r="B342" i="2"/>
  <c r="C370" i="2"/>
  <c r="C366" i="2"/>
  <c r="C362" i="2"/>
  <c r="C354" i="2"/>
  <c r="C330" i="2"/>
  <c r="C322" i="2"/>
  <c r="C318" i="2"/>
  <c r="C314" i="2"/>
  <c r="D362" i="2"/>
  <c r="D306" i="2"/>
  <c r="D294" i="2"/>
  <c r="E486" i="1"/>
  <c r="C363" i="2" s="1"/>
  <c r="E490" i="1"/>
  <c r="C367" i="2" s="1"/>
  <c r="B372" i="2"/>
  <c r="B356" i="2"/>
  <c r="B348" i="2"/>
  <c r="D494" i="1"/>
  <c r="B371" i="2" s="1"/>
  <c r="E496" i="1"/>
  <c r="C373" i="2" s="1"/>
  <c r="E494" i="1"/>
  <c r="C371" i="2" s="1"/>
  <c r="D490" i="1"/>
  <c r="B367" i="2" s="1"/>
  <c r="E487" i="1"/>
  <c r="C364" i="2" s="1"/>
  <c r="E484" i="1"/>
  <c r="C361" i="2" s="1"/>
  <c r="D482" i="1"/>
  <c r="B359" i="2" s="1"/>
  <c r="E482" i="1"/>
  <c r="C359" i="2" s="1"/>
  <c r="E478" i="1"/>
  <c r="C355" i="2" s="1"/>
  <c r="E479" i="1"/>
  <c r="C356" i="2" s="1"/>
  <c r="D470" i="1"/>
  <c r="B347" i="2" s="1"/>
  <c r="D474" i="1"/>
  <c r="B351" i="2" s="1"/>
  <c r="D466" i="1"/>
  <c r="B343" i="2" s="1"/>
  <c r="E454" i="1"/>
  <c r="C331" i="2" s="1"/>
  <c r="E455" i="1"/>
  <c r="C332" i="2" s="1"/>
  <c r="E446" i="1"/>
  <c r="C323" i="2" s="1"/>
  <c r="E447" i="1"/>
  <c r="C324" i="2" s="1"/>
  <c r="E438" i="1"/>
  <c r="C315" i="2" s="1"/>
  <c r="E442" i="1"/>
  <c r="C319" i="2" s="1"/>
  <c r="E443" i="1"/>
  <c r="C320" i="2" s="1"/>
  <c r="E336" i="1" l="1"/>
  <c r="C416" i="2"/>
  <c r="C414" i="2"/>
  <c r="E334" i="1"/>
  <c r="C415" i="2" s="1"/>
  <c r="C303" i="1"/>
  <c r="A383" i="2"/>
  <c r="B364" i="2"/>
  <c r="D314" i="1"/>
  <c r="B395" i="2" s="1"/>
  <c r="E331" i="1"/>
  <c r="C412" i="2" s="1"/>
  <c r="E330" i="1"/>
  <c r="B340" i="2"/>
  <c r="D327" i="2"/>
  <c r="D320" i="1"/>
  <c r="B401" i="2" s="1"/>
  <c r="D307" i="1"/>
  <c r="B388" i="2" s="1"/>
  <c r="B336" i="2"/>
  <c r="F452" i="1"/>
  <c r="D329" i="2" s="1"/>
  <c r="D328" i="2"/>
  <c r="F475" i="1"/>
  <c r="D351" i="2"/>
  <c r="F483" i="1"/>
  <c r="D359" i="2"/>
  <c r="F423" i="1"/>
  <c r="D299" i="2"/>
  <c r="F427" i="1"/>
  <c r="D303" i="2"/>
  <c r="F415" i="1"/>
  <c r="D291" i="2"/>
  <c r="F455" i="1"/>
  <c r="D331" i="2"/>
  <c r="F479" i="1"/>
  <c r="D355" i="2"/>
  <c r="F491" i="1"/>
  <c r="D367" i="2"/>
  <c r="F439" i="1"/>
  <c r="D315" i="2"/>
  <c r="B277" i="1"/>
  <c r="F277" i="1" s="1"/>
  <c r="D274" i="2" s="1"/>
  <c r="D281" i="1"/>
  <c r="B278" i="2" s="1"/>
  <c r="G278" i="1"/>
  <c r="G279" i="1" s="1"/>
  <c r="G280" i="1" s="1"/>
  <c r="G281" i="1" s="1"/>
  <c r="G282" i="1" s="1"/>
  <c r="G283" i="1" s="1"/>
  <c r="G284" i="1" s="1"/>
  <c r="G285" i="1" s="1"/>
  <c r="G286" i="1" s="1"/>
  <c r="G287" i="1" s="1"/>
  <c r="G288" i="1" s="1"/>
  <c r="G289" i="1" s="1"/>
  <c r="G290" i="1" s="1"/>
  <c r="G291" i="1" s="1"/>
  <c r="G292" i="1" s="1"/>
  <c r="E278" i="1"/>
  <c r="E282" i="1" s="1"/>
  <c r="E286" i="1" s="1"/>
  <c r="E290" i="1" s="1"/>
  <c r="C287" i="2" s="1"/>
  <c r="B261" i="1"/>
  <c r="F261" i="1" s="1"/>
  <c r="F264" i="1" s="1"/>
  <c r="D261" i="2" s="1"/>
  <c r="D265" i="1"/>
  <c r="D269" i="1" s="1"/>
  <c r="D270" i="1" s="1"/>
  <c r="D271" i="1" s="1"/>
  <c r="D272" i="1" s="1"/>
  <c r="B269" i="2" s="1"/>
  <c r="G262" i="1"/>
  <c r="G263" i="1" s="1"/>
  <c r="G264" i="1" s="1"/>
  <c r="G265" i="1" s="1"/>
  <c r="G266" i="1" s="1"/>
  <c r="G267" i="1" s="1"/>
  <c r="G268" i="1" s="1"/>
  <c r="G269" i="1" s="1"/>
  <c r="G270" i="1" s="1"/>
  <c r="G271" i="1" s="1"/>
  <c r="G272" i="1" s="1"/>
  <c r="G273" i="1" s="1"/>
  <c r="G274" i="1" s="1"/>
  <c r="G275" i="1" s="1"/>
  <c r="G276" i="1" s="1"/>
  <c r="E262" i="1"/>
  <c r="E263" i="1" s="1"/>
  <c r="E267" i="1" s="1"/>
  <c r="E271" i="1" s="1"/>
  <c r="E275" i="1" s="1"/>
  <c r="C272" i="2" s="1"/>
  <c r="D249" i="1"/>
  <c r="D253" i="1" s="1"/>
  <c r="D254" i="1" s="1"/>
  <c r="D255" i="1" s="1"/>
  <c r="D256" i="1" s="1"/>
  <c r="B253" i="2" s="1"/>
  <c r="E246" i="1"/>
  <c r="E250" i="1" s="1"/>
  <c r="M251" i="1"/>
  <c r="M247" i="1"/>
  <c r="M249" i="1" s="1"/>
  <c r="G246" i="1"/>
  <c r="G247" i="1" s="1"/>
  <c r="G248" i="1" s="1"/>
  <c r="G249" i="1" s="1"/>
  <c r="G250" i="1" s="1"/>
  <c r="G251" i="1" s="1"/>
  <c r="G252" i="1" s="1"/>
  <c r="G253" i="1" s="1"/>
  <c r="G254" i="1" s="1"/>
  <c r="G255" i="1" s="1"/>
  <c r="G256" i="1" s="1"/>
  <c r="G257" i="1" s="1"/>
  <c r="G258" i="1" s="1"/>
  <c r="G259" i="1" s="1"/>
  <c r="G260" i="1" s="1"/>
  <c r="F245" i="1"/>
  <c r="D242" i="2" s="1"/>
  <c r="B229" i="1"/>
  <c r="F229" i="1" s="1"/>
  <c r="D226" i="2" s="1"/>
  <c r="D233" i="1"/>
  <c r="G230" i="1"/>
  <c r="G231" i="1" s="1"/>
  <c r="G232" i="1" s="1"/>
  <c r="G233" i="1" s="1"/>
  <c r="G234" i="1" s="1"/>
  <c r="G235" i="1" s="1"/>
  <c r="G236" i="1" s="1"/>
  <c r="G237" i="1" s="1"/>
  <c r="G238" i="1" s="1"/>
  <c r="G239" i="1" s="1"/>
  <c r="G240" i="1" s="1"/>
  <c r="G241" i="1" s="1"/>
  <c r="G242" i="1" s="1"/>
  <c r="G243" i="1" s="1"/>
  <c r="G244" i="1" s="1"/>
  <c r="E230" i="1"/>
  <c r="B213" i="1"/>
  <c r="F213" i="1" s="1"/>
  <c r="F218" i="1" s="1"/>
  <c r="D215" i="2" s="1"/>
  <c r="D217" i="1"/>
  <c r="G214" i="1"/>
  <c r="G215" i="1" s="1"/>
  <c r="G216" i="1" s="1"/>
  <c r="G217" i="1" s="1"/>
  <c r="G218" i="1" s="1"/>
  <c r="G219" i="1" s="1"/>
  <c r="G220" i="1" s="1"/>
  <c r="G221" i="1" s="1"/>
  <c r="G222" i="1" s="1"/>
  <c r="G223" i="1" s="1"/>
  <c r="G224" i="1" s="1"/>
  <c r="G225" i="1" s="1"/>
  <c r="G226" i="1" s="1"/>
  <c r="G227" i="1" s="1"/>
  <c r="G228" i="1" s="1"/>
  <c r="E214" i="1"/>
  <c r="C211" i="2" s="1"/>
  <c r="B197" i="1"/>
  <c r="F197" i="1" s="1"/>
  <c r="D201" i="1"/>
  <c r="G198" i="1"/>
  <c r="G199" i="1" s="1"/>
  <c r="G200" i="1" s="1"/>
  <c r="G201" i="1" s="1"/>
  <c r="G202" i="1" s="1"/>
  <c r="G203" i="1" s="1"/>
  <c r="G204" i="1" s="1"/>
  <c r="G205" i="1" s="1"/>
  <c r="G206" i="1" s="1"/>
  <c r="G207" i="1" s="1"/>
  <c r="G208" i="1" s="1"/>
  <c r="G209" i="1" s="1"/>
  <c r="G210" i="1" s="1"/>
  <c r="G211" i="1" s="1"/>
  <c r="G212" i="1" s="1"/>
  <c r="E198" i="1"/>
  <c r="B181" i="1"/>
  <c r="F181" i="1" s="1"/>
  <c r="F184" i="1" s="1"/>
  <c r="D181" i="2" s="1"/>
  <c r="D185" i="1"/>
  <c r="D189" i="1" s="1"/>
  <c r="G182" i="1"/>
  <c r="G183" i="1" s="1"/>
  <c r="G184" i="1" s="1"/>
  <c r="G185" i="1" s="1"/>
  <c r="G186" i="1" s="1"/>
  <c r="G187" i="1" s="1"/>
  <c r="G188" i="1" s="1"/>
  <c r="G189" i="1" s="1"/>
  <c r="G190" i="1" s="1"/>
  <c r="G191" i="1" s="1"/>
  <c r="G192" i="1" s="1"/>
  <c r="G193" i="1" s="1"/>
  <c r="G194" i="1" s="1"/>
  <c r="G195" i="1" s="1"/>
  <c r="G196" i="1" s="1"/>
  <c r="E182" i="1"/>
  <c r="E186" i="1" s="1"/>
  <c r="B165" i="1"/>
  <c r="F165" i="1" s="1"/>
  <c r="D162" i="2" s="1"/>
  <c r="D169" i="1"/>
  <c r="B166" i="2" s="1"/>
  <c r="G166" i="1"/>
  <c r="G167" i="1" s="1"/>
  <c r="G168" i="1" s="1"/>
  <c r="G169" i="1" s="1"/>
  <c r="G170" i="1" s="1"/>
  <c r="G171" i="1" s="1"/>
  <c r="G172" i="1" s="1"/>
  <c r="G173" i="1" s="1"/>
  <c r="G174" i="1" s="1"/>
  <c r="G175" i="1" s="1"/>
  <c r="G176" i="1" s="1"/>
  <c r="G177" i="1" s="1"/>
  <c r="G178" i="1" s="1"/>
  <c r="G179" i="1" s="1"/>
  <c r="G180" i="1" s="1"/>
  <c r="E166" i="1"/>
  <c r="B149" i="1"/>
  <c r="F149" i="1" s="1"/>
  <c r="D146" i="2" s="1"/>
  <c r="D153" i="1"/>
  <c r="B150" i="2" s="1"/>
  <c r="G150" i="1"/>
  <c r="G151" i="1" s="1"/>
  <c r="G152" i="1" s="1"/>
  <c r="G153" i="1" s="1"/>
  <c r="G154" i="1" s="1"/>
  <c r="G155" i="1" s="1"/>
  <c r="G156" i="1" s="1"/>
  <c r="G157" i="1" s="1"/>
  <c r="G158" i="1" s="1"/>
  <c r="G159" i="1" s="1"/>
  <c r="G160" i="1" s="1"/>
  <c r="G161" i="1" s="1"/>
  <c r="G162" i="1" s="1"/>
  <c r="G163" i="1" s="1"/>
  <c r="G164" i="1" s="1"/>
  <c r="E150" i="1"/>
  <c r="B133" i="1"/>
  <c r="F133" i="1" s="1"/>
  <c r="D130" i="2" s="1"/>
  <c r="D137" i="1"/>
  <c r="G134" i="1"/>
  <c r="G135" i="1" s="1"/>
  <c r="G136" i="1" s="1"/>
  <c r="G137" i="1" s="1"/>
  <c r="G138" i="1" s="1"/>
  <c r="G139" i="1" s="1"/>
  <c r="G140" i="1" s="1"/>
  <c r="G141" i="1" s="1"/>
  <c r="G142" i="1" s="1"/>
  <c r="G143" i="1" s="1"/>
  <c r="G144" i="1" s="1"/>
  <c r="G145" i="1" s="1"/>
  <c r="G146" i="1" s="1"/>
  <c r="G147" i="1" s="1"/>
  <c r="G148" i="1" s="1"/>
  <c r="E134" i="1"/>
  <c r="C131" i="2" s="1"/>
  <c r="B117" i="1"/>
  <c r="F117" i="1" s="1"/>
  <c r="F120" i="1" s="1"/>
  <c r="D117" i="2" s="1"/>
  <c r="D121" i="1"/>
  <c r="D125" i="1" s="1"/>
  <c r="G118" i="1"/>
  <c r="G119" i="1" s="1"/>
  <c r="G120" i="1" s="1"/>
  <c r="G121" i="1" s="1"/>
  <c r="G122" i="1" s="1"/>
  <c r="G123" i="1" s="1"/>
  <c r="G124" i="1" s="1"/>
  <c r="G125" i="1" s="1"/>
  <c r="G126" i="1" s="1"/>
  <c r="G127" i="1" s="1"/>
  <c r="G128" i="1" s="1"/>
  <c r="G129" i="1" s="1"/>
  <c r="G130" i="1" s="1"/>
  <c r="G131" i="1" s="1"/>
  <c r="G132" i="1" s="1"/>
  <c r="E118" i="1"/>
  <c r="B101" i="1"/>
  <c r="F101" i="1" s="1"/>
  <c r="D98" i="2" s="1"/>
  <c r="D105" i="1"/>
  <c r="G102" i="1"/>
  <c r="G103" i="1" s="1"/>
  <c r="G104" i="1" s="1"/>
  <c r="G105" i="1" s="1"/>
  <c r="G106" i="1" s="1"/>
  <c r="G107" i="1" s="1"/>
  <c r="G108" i="1" s="1"/>
  <c r="G109" i="1" s="1"/>
  <c r="G110" i="1" s="1"/>
  <c r="G111" i="1" s="1"/>
  <c r="G112" i="1" s="1"/>
  <c r="G113" i="1" s="1"/>
  <c r="G114" i="1" s="1"/>
  <c r="G115" i="1" s="1"/>
  <c r="G116" i="1" s="1"/>
  <c r="E102" i="1"/>
  <c r="B85" i="1"/>
  <c r="F85" i="1" s="1"/>
  <c r="D82" i="2" s="1"/>
  <c r="D89" i="1"/>
  <c r="D93" i="1" s="1"/>
  <c r="G86" i="1"/>
  <c r="G87" i="1" s="1"/>
  <c r="G88" i="1" s="1"/>
  <c r="G89" i="1" s="1"/>
  <c r="G90" i="1" s="1"/>
  <c r="G91" i="1" s="1"/>
  <c r="G92" i="1" s="1"/>
  <c r="G93" i="1" s="1"/>
  <c r="G94" i="1" s="1"/>
  <c r="G95" i="1" s="1"/>
  <c r="G96" i="1" s="1"/>
  <c r="G97" i="1" s="1"/>
  <c r="G98" i="1" s="1"/>
  <c r="G99" i="1" s="1"/>
  <c r="G100" i="1" s="1"/>
  <c r="E86" i="1"/>
  <c r="B69" i="1"/>
  <c r="F69" i="1" s="1"/>
  <c r="D66" i="2" s="1"/>
  <c r="D73" i="1"/>
  <c r="G70" i="1"/>
  <c r="G71" i="1" s="1"/>
  <c r="G72" i="1" s="1"/>
  <c r="G73" i="1" s="1"/>
  <c r="G74" i="1" s="1"/>
  <c r="G75" i="1" s="1"/>
  <c r="G76" i="1" s="1"/>
  <c r="G77" i="1" s="1"/>
  <c r="G78" i="1" s="1"/>
  <c r="G79" i="1" s="1"/>
  <c r="G80" i="1" s="1"/>
  <c r="G81" i="1" s="1"/>
  <c r="G82" i="1" s="1"/>
  <c r="G83" i="1" s="1"/>
  <c r="G84" i="1" s="1"/>
  <c r="E70" i="1"/>
  <c r="E71" i="1" s="1"/>
  <c r="B53" i="1"/>
  <c r="F53" i="1" s="1"/>
  <c r="F56" i="1" s="1"/>
  <c r="D53" i="2" s="1"/>
  <c r="D57" i="1"/>
  <c r="G54" i="1"/>
  <c r="G55" i="1" s="1"/>
  <c r="G56" i="1" s="1"/>
  <c r="G57" i="1" s="1"/>
  <c r="G58" i="1" s="1"/>
  <c r="G59" i="1" s="1"/>
  <c r="G60" i="1" s="1"/>
  <c r="G61" i="1" s="1"/>
  <c r="G62" i="1" s="1"/>
  <c r="G63" i="1" s="1"/>
  <c r="G64" i="1" s="1"/>
  <c r="G65" i="1" s="1"/>
  <c r="G66" i="1" s="1"/>
  <c r="G67" i="1" s="1"/>
  <c r="G68" i="1" s="1"/>
  <c r="E54" i="1"/>
  <c r="C51" i="2" s="1"/>
  <c r="G38" i="1"/>
  <c r="G39" i="1" s="1"/>
  <c r="G40" i="1" s="1"/>
  <c r="G41" i="1" s="1"/>
  <c r="G42" i="1" s="1"/>
  <c r="G43" i="1" s="1"/>
  <c r="G44" i="1" s="1"/>
  <c r="G45" i="1" s="1"/>
  <c r="G46" i="1" s="1"/>
  <c r="G47" i="1" s="1"/>
  <c r="G48" i="1" s="1"/>
  <c r="G49" i="1" s="1"/>
  <c r="G50" i="1" s="1"/>
  <c r="G51" i="1" s="1"/>
  <c r="G52" i="1" s="1"/>
  <c r="G22" i="1"/>
  <c r="G23" i="1" s="1"/>
  <c r="G24" i="1" s="1"/>
  <c r="G25" i="1" s="1"/>
  <c r="G26" i="1" s="1"/>
  <c r="G27" i="1" s="1"/>
  <c r="G28" i="1" s="1"/>
  <c r="G29" i="1" s="1"/>
  <c r="G30" i="1" s="1"/>
  <c r="G31" i="1" s="1"/>
  <c r="G32" i="1" s="1"/>
  <c r="G33" i="1" s="1"/>
  <c r="G34" i="1" s="1"/>
  <c r="G35" i="1" s="1"/>
  <c r="G36" i="1" s="1"/>
  <c r="G6" i="1"/>
  <c r="G7" i="1" s="1"/>
  <c r="G8" i="1" s="1"/>
  <c r="G9" i="1" s="1"/>
  <c r="G10" i="1" s="1"/>
  <c r="G11" i="1" s="1"/>
  <c r="G12" i="1" s="1"/>
  <c r="G13" i="1" s="1"/>
  <c r="G14" i="1" s="1"/>
  <c r="G15" i="1" s="1"/>
  <c r="G16" i="1" s="1"/>
  <c r="G17" i="1" s="1"/>
  <c r="G18" i="1" s="1"/>
  <c r="G19" i="1" s="1"/>
  <c r="G20" i="1" s="1"/>
  <c r="B37" i="1"/>
  <c r="F37" i="1" s="1"/>
  <c r="D34" i="2" s="1"/>
  <c r="D41" i="1"/>
  <c r="E38" i="1"/>
  <c r="D25" i="1"/>
  <c r="B22" i="2" s="1"/>
  <c r="E22" i="1"/>
  <c r="F21" i="1"/>
  <c r="D18" i="2" s="1"/>
  <c r="D9" i="1"/>
  <c r="E6" i="1"/>
  <c r="C3" i="2" s="1"/>
  <c r="A2" i="2"/>
  <c r="M8" i="1"/>
  <c r="E213" i="1" s="1"/>
  <c r="M4" i="1"/>
  <c r="M6" i="1" s="1"/>
  <c r="D181" i="1" s="1"/>
  <c r="B4" i="1"/>
  <c r="F5" i="1" s="1"/>
  <c r="F6" i="1" s="1"/>
  <c r="D3" i="2" s="1"/>
  <c r="C6" i="1"/>
  <c r="D245" i="1" l="1"/>
  <c r="D246" i="1" s="1"/>
  <c r="B243" i="2" s="1"/>
  <c r="E261" i="1"/>
  <c r="E264" i="1" s="1"/>
  <c r="C304" i="1"/>
  <c r="A384" i="2"/>
  <c r="C411" i="2"/>
  <c r="E332" i="1"/>
  <c r="C413" i="2" s="1"/>
  <c r="D311" i="1"/>
  <c r="B392" i="2" s="1"/>
  <c r="E5" i="1"/>
  <c r="E8" i="1" s="1"/>
  <c r="E12" i="1" s="1"/>
  <c r="D321" i="1"/>
  <c r="B402" i="2" s="1"/>
  <c r="E138" i="1"/>
  <c r="E142" i="1" s="1"/>
  <c r="E181" i="1"/>
  <c r="E185" i="1" s="1"/>
  <c r="E189" i="1" s="1"/>
  <c r="D282" i="1"/>
  <c r="B279" i="2" s="1"/>
  <c r="E101" i="1"/>
  <c r="E104" i="1" s="1"/>
  <c r="E108" i="1" s="1"/>
  <c r="D285" i="1"/>
  <c r="D286" i="1" s="1"/>
  <c r="D287" i="1" s="1"/>
  <c r="D288" i="1" s="1"/>
  <c r="B285" i="2" s="1"/>
  <c r="E53" i="1"/>
  <c r="E56" i="1" s="1"/>
  <c r="E60" i="1" s="1"/>
  <c r="C57" i="2" s="1"/>
  <c r="E37" i="1"/>
  <c r="E41" i="1" s="1"/>
  <c r="E45" i="1" s="1"/>
  <c r="E133" i="1"/>
  <c r="E136" i="1" s="1"/>
  <c r="E140" i="1" s="1"/>
  <c r="E144" i="1" s="1"/>
  <c r="E149" i="1"/>
  <c r="E152" i="1" s="1"/>
  <c r="E156" i="1" s="1"/>
  <c r="E160" i="1" s="1"/>
  <c r="E10" i="1"/>
  <c r="C7" i="2" s="1"/>
  <c r="E215" i="1"/>
  <c r="C212" i="2" s="1"/>
  <c r="D178" i="2"/>
  <c r="D308" i="1"/>
  <c r="B389" i="2" s="1"/>
  <c r="M10" i="1"/>
  <c r="E7" i="1"/>
  <c r="E11" i="1" s="1"/>
  <c r="C8" i="2" s="1"/>
  <c r="D26" i="1"/>
  <c r="D27" i="1" s="1"/>
  <c r="E117" i="1"/>
  <c r="E120" i="1" s="1"/>
  <c r="E124" i="1" s="1"/>
  <c r="E128" i="1" s="1"/>
  <c r="D114" i="2"/>
  <c r="E277" i="1"/>
  <c r="E85" i="1"/>
  <c r="E89" i="1" s="1"/>
  <c r="D29" i="1"/>
  <c r="D30" i="1" s="1"/>
  <c r="F41" i="1"/>
  <c r="D38" i="2" s="1"/>
  <c r="D154" i="1"/>
  <c r="E218" i="1"/>
  <c r="E222" i="1" s="1"/>
  <c r="D183" i="1"/>
  <c r="B178" i="2"/>
  <c r="D182" i="1"/>
  <c r="B179" i="2" s="1"/>
  <c r="E190" i="1"/>
  <c r="C183" i="2"/>
  <c r="D138" i="1"/>
  <c r="B134" i="2"/>
  <c r="D141" i="1"/>
  <c r="E216" i="1"/>
  <c r="C210" i="2"/>
  <c r="C195" i="2"/>
  <c r="E202" i="1"/>
  <c r="E199" i="1"/>
  <c r="D247" i="1"/>
  <c r="E254" i="1"/>
  <c r="C247" i="2"/>
  <c r="D50" i="2"/>
  <c r="D449" i="1"/>
  <c r="D421" i="1"/>
  <c r="D425" i="1"/>
  <c r="D417" i="1"/>
  <c r="D413" i="1"/>
  <c r="D441" i="1"/>
  <c r="D437" i="1"/>
  <c r="D429" i="1"/>
  <c r="D445" i="1"/>
  <c r="D85" i="1"/>
  <c r="D149" i="1"/>
  <c r="D117" i="1"/>
  <c r="D5" i="1"/>
  <c r="D229" i="1"/>
  <c r="D231" i="1" s="1"/>
  <c r="D197" i="1"/>
  <c r="D53" i="1"/>
  <c r="D37" i="1"/>
  <c r="D165" i="1"/>
  <c r="D69" i="1"/>
  <c r="D21" i="1"/>
  <c r="D22" i="1" s="1"/>
  <c r="B19" i="2" s="1"/>
  <c r="D213" i="1"/>
  <c r="D133" i="1"/>
  <c r="D101" i="1"/>
  <c r="E42" i="1"/>
  <c r="C35" i="2"/>
  <c r="D10" i="1"/>
  <c r="B6" i="2"/>
  <c r="D13" i="1"/>
  <c r="D14" i="1" s="1"/>
  <c r="D15" i="1" s="1"/>
  <c r="D109" i="1"/>
  <c r="B102" i="2"/>
  <c r="D210" i="2"/>
  <c r="C7" i="1"/>
  <c r="A3" i="2"/>
  <c r="E154" i="1"/>
  <c r="C147" i="2"/>
  <c r="F200" i="1"/>
  <c r="D197" i="2" s="1"/>
  <c r="D194" i="2"/>
  <c r="D433" i="1"/>
  <c r="D453" i="1"/>
  <c r="D277" i="1"/>
  <c r="D293" i="1" s="1"/>
  <c r="B374" i="2" s="1"/>
  <c r="D261" i="1"/>
  <c r="F9" i="1"/>
  <c r="D6" i="2" s="1"/>
  <c r="F10" i="1"/>
  <c r="D7" i="2" s="1"/>
  <c r="F12" i="1"/>
  <c r="F7" i="1"/>
  <c r="D4" i="2" s="1"/>
  <c r="F8" i="1"/>
  <c r="D5" i="2" s="1"/>
  <c r="F11" i="1"/>
  <c r="D8" i="2" s="1"/>
  <c r="D2" i="2"/>
  <c r="E268" i="1"/>
  <c r="C261" i="2"/>
  <c r="E75" i="1"/>
  <c r="C68" i="2"/>
  <c r="E119" i="1"/>
  <c r="C115" i="2"/>
  <c r="C182" i="2"/>
  <c r="D190" i="1"/>
  <c r="B186" i="2"/>
  <c r="E245" i="1"/>
  <c r="C279" i="2"/>
  <c r="B266" i="2"/>
  <c r="B250" i="2"/>
  <c r="B246" i="2"/>
  <c r="C178" i="2"/>
  <c r="E247" i="1"/>
  <c r="C243" i="2"/>
  <c r="C268" i="2"/>
  <c r="C260" i="2"/>
  <c r="E55" i="1"/>
  <c r="D74" i="1"/>
  <c r="B70" i="2"/>
  <c r="D122" i="1"/>
  <c r="B118" i="2"/>
  <c r="D170" i="1"/>
  <c r="B268" i="2"/>
  <c r="D45" i="1"/>
  <c r="B38" i="2"/>
  <c r="E87" i="1"/>
  <c r="C83" i="2"/>
  <c r="D237" i="1"/>
  <c r="B230" i="2"/>
  <c r="E425" i="1"/>
  <c r="E417" i="1"/>
  <c r="E421" i="1"/>
  <c r="E457" i="1"/>
  <c r="E461" i="1"/>
  <c r="E413" i="1"/>
  <c r="E429" i="1"/>
  <c r="E469" i="1"/>
  <c r="E465" i="1"/>
  <c r="E21" i="1"/>
  <c r="E25" i="1" s="1"/>
  <c r="D58" i="1"/>
  <c r="B54" i="2"/>
  <c r="E69" i="1"/>
  <c r="D77" i="1"/>
  <c r="D90" i="1"/>
  <c r="B86" i="2"/>
  <c r="E122" i="1"/>
  <c r="E165" i="1"/>
  <c r="E169" i="1" s="1"/>
  <c r="E183" i="1"/>
  <c r="C179" i="2"/>
  <c r="D218" i="1"/>
  <c r="B214" i="2"/>
  <c r="M253" i="1"/>
  <c r="E266" i="1"/>
  <c r="E58" i="1"/>
  <c r="E90" i="1"/>
  <c r="E106" i="1"/>
  <c r="C99" i="2"/>
  <c r="D126" i="1"/>
  <c r="B122" i="2"/>
  <c r="D173" i="1"/>
  <c r="E197" i="1"/>
  <c r="E201" i="1" s="1"/>
  <c r="D202" i="1"/>
  <c r="B198" i="2"/>
  <c r="E229" i="1"/>
  <c r="C283" i="2"/>
  <c r="C275" i="2"/>
  <c r="B262" i="2"/>
  <c r="C259" i="2"/>
  <c r="B252" i="2"/>
  <c r="B267" i="2"/>
  <c r="C264" i="2"/>
  <c r="E26" i="1"/>
  <c r="C19" i="2"/>
  <c r="D94" i="1"/>
  <c r="B90" i="2"/>
  <c r="E170" i="1"/>
  <c r="C163" i="2"/>
  <c r="E433" i="1"/>
  <c r="E473" i="1"/>
  <c r="D61" i="1"/>
  <c r="E74" i="1"/>
  <c r="C67" i="2"/>
  <c r="E135" i="1"/>
  <c r="D157" i="1"/>
  <c r="D186" i="1"/>
  <c r="B182" i="2"/>
  <c r="D205" i="1"/>
  <c r="D221" i="1"/>
  <c r="E234" i="1"/>
  <c r="C227" i="2"/>
  <c r="D258" i="2"/>
  <c r="B251" i="2"/>
  <c r="F492" i="1"/>
  <c r="D369" i="2" s="1"/>
  <c r="D368" i="2"/>
  <c r="F428" i="1"/>
  <c r="D305" i="2" s="1"/>
  <c r="D304" i="2"/>
  <c r="F480" i="1"/>
  <c r="D357" i="2" s="1"/>
  <c r="D356" i="2"/>
  <c r="F424" i="1"/>
  <c r="D301" i="2" s="1"/>
  <c r="D300" i="2"/>
  <c r="F456" i="1"/>
  <c r="D333" i="2" s="1"/>
  <c r="D332" i="2"/>
  <c r="F484" i="1"/>
  <c r="D361" i="2" s="1"/>
  <c r="D360" i="2"/>
  <c r="F440" i="1"/>
  <c r="D317" i="2" s="1"/>
  <c r="D316" i="2"/>
  <c r="D292" i="2"/>
  <c r="F416" i="1"/>
  <c r="D293" i="2" s="1"/>
  <c r="F476" i="1"/>
  <c r="D353" i="2" s="1"/>
  <c r="D352" i="2"/>
  <c r="F280" i="1"/>
  <c r="D277" i="2" s="1"/>
  <c r="F282" i="1"/>
  <c r="D279" i="2" s="1"/>
  <c r="F284" i="1"/>
  <c r="F279" i="1"/>
  <c r="D276" i="2" s="1"/>
  <c r="F281" i="1"/>
  <c r="D278" i="2" s="1"/>
  <c r="F283" i="1"/>
  <c r="D280" i="2" s="1"/>
  <c r="F278" i="1"/>
  <c r="D275" i="2" s="1"/>
  <c r="E279" i="1"/>
  <c r="F262" i="1"/>
  <c r="D259" i="2" s="1"/>
  <c r="F267" i="1"/>
  <c r="D264" i="2" s="1"/>
  <c r="E265" i="1"/>
  <c r="F265" i="1"/>
  <c r="D262" i="2" s="1"/>
  <c r="F263" i="1"/>
  <c r="D260" i="2" s="1"/>
  <c r="D266" i="1"/>
  <c r="F268" i="1"/>
  <c r="F266" i="1"/>
  <c r="D263" i="2" s="1"/>
  <c r="F248" i="1"/>
  <c r="D245" i="2" s="1"/>
  <c r="F250" i="1"/>
  <c r="D247" i="2" s="1"/>
  <c r="F252" i="1"/>
  <c r="F247" i="1"/>
  <c r="D244" i="2" s="1"/>
  <c r="F251" i="1"/>
  <c r="D248" i="2" s="1"/>
  <c r="F249" i="1"/>
  <c r="D246" i="2" s="1"/>
  <c r="F246" i="1"/>
  <c r="D243" i="2" s="1"/>
  <c r="D250" i="1"/>
  <c r="F232" i="1"/>
  <c r="D229" i="2" s="1"/>
  <c r="F234" i="1"/>
  <c r="D231" i="2" s="1"/>
  <c r="F236" i="1"/>
  <c r="F231" i="1"/>
  <c r="D228" i="2" s="1"/>
  <c r="F235" i="1"/>
  <c r="D232" i="2" s="1"/>
  <c r="F233" i="1"/>
  <c r="D230" i="2" s="1"/>
  <c r="F230" i="1"/>
  <c r="D227" i="2" s="1"/>
  <c r="E231" i="1"/>
  <c r="D234" i="1"/>
  <c r="F214" i="1"/>
  <c r="D211" i="2" s="1"/>
  <c r="F219" i="1"/>
  <c r="D216" i="2" s="1"/>
  <c r="E217" i="1"/>
  <c r="F217" i="1"/>
  <c r="D214" i="2" s="1"/>
  <c r="F215" i="1"/>
  <c r="D212" i="2" s="1"/>
  <c r="F220" i="1"/>
  <c r="F216" i="1"/>
  <c r="D213" i="2" s="1"/>
  <c r="F198" i="1"/>
  <c r="D195" i="2" s="1"/>
  <c r="F203" i="1"/>
  <c r="D200" i="2" s="1"/>
  <c r="F201" i="1"/>
  <c r="D198" i="2" s="1"/>
  <c r="F199" i="1"/>
  <c r="D196" i="2" s="1"/>
  <c r="F204" i="1"/>
  <c r="F202" i="1"/>
  <c r="D199" i="2" s="1"/>
  <c r="F182" i="1"/>
  <c r="D179" i="2" s="1"/>
  <c r="F187" i="1"/>
  <c r="D184" i="2" s="1"/>
  <c r="F185" i="1"/>
  <c r="D182" i="2" s="1"/>
  <c r="F183" i="1"/>
  <c r="D180" i="2" s="1"/>
  <c r="F188" i="1"/>
  <c r="F186" i="1"/>
  <c r="D183" i="2" s="1"/>
  <c r="F168" i="1"/>
  <c r="D165" i="2" s="1"/>
  <c r="F170" i="1"/>
  <c r="D167" i="2" s="1"/>
  <c r="F172" i="1"/>
  <c r="F167" i="1"/>
  <c r="D164" i="2" s="1"/>
  <c r="F169" i="1"/>
  <c r="D166" i="2" s="1"/>
  <c r="F171" i="1"/>
  <c r="D168" i="2" s="1"/>
  <c r="F166" i="1"/>
  <c r="D163" i="2" s="1"/>
  <c r="E167" i="1"/>
  <c r="F152" i="1"/>
  <c r="D149" i="2" s="1"/>
  <c r="F150" i="1"/>
  <c r="D147" i="2" s="1"/>
  <c r="F155" i="1"/>
  <c r="D152" i="2" s="1"/>
  <c r="F153" i="1"/>
  <c r="D150" i="2" s="1"/>
  <c r="E151" i="1"/>
  <c r="F151" i="1"/>
  <c r="D148" i="2" s="1"/>
  <c r="F156" i="1"/>
  <c r="F154" i="1"/>
  <c r="D151" i="2" s="1"/>
  <c r="F136" i="1"/>
  <c r="D133" i="2" s="1"/>
  <c r="F138" i="1"/>
  <c r="D135" i="2" s="1"/>
  <c r="F140" i="1"/>
  <c r="F135" i="1"/>
  <c r="D132" i="2" s="1"/>
  <c r="F137" i="1"/>
  <c r="D134" i="2" s="1"/>
  <c r="F139" i="1"/>
  <c r="D136" i="2" s="1"/>
  <c r="F134" i="1"/>
  <c r="D131" i="2" s="1"/>
  <c r="F118" i="1"/>
  <c r="D115" i="2" s="1"/>
  <c r="F123" i="1"/>
  <c r="D120" i="2" s="1"/>
  <c r="F121" i="1"/>
  <c r="D118" i="2" s="1"/>
  <c r="F119" i="1"/>
  <c r="D116" i="2" s="1"/>
  <c r="F124" i="1"/>
  <c r="F122" i="1"/>
  <c r="D119" i="2" s="1"/>
  <c r="F104" i="1"/>
  <c r="D101" i="2" s="1"/>
  <c r="F107" i="1"/>
  <c r="D104" i="2" s="1"/>
  <c r="F102" i="1"/>
  <c r="D99" i="2" s="1"/>
  <c r="F105" i="1"/>
  <c r="D102" i="2" s="1"/>
  <c r="E103" i="1"/>
  <c r="F103" i="1"/>
  <c r="D100" i="2" s="1"/>
  <c r="D106" i="1"/>
  <c r="F108" i="1"/>
  <c r="F106" i="1"/>
  <c r="D103" i="2" s="1"/>
  <c r="F88" i="1"/>
  <c r="D85" i="2" s="1"/>
  <c r="F90" i="1"/>
  <c r="D87" i="2" s="1"/>
  <c r="F86" i="1"/>
  <c r="D83" i="2" s="1"/>
  <c r="F91" i="1"/>
  <c r="D88" i="2" s="1"/>
  <c r="F89" i="1"/>
  <c r="D86" i="2" s="1"/>
  <c r="F87" i="1"/>
  <c r="D84" i="2" s="1"/>
  <c r="F92" i="1"/>
  <c r="F72" i="1"/>
  <c r="D69" i="2" s="1"/>
  <c r="F74" i="1"/>
  <c r="D71" i="2" s="1"/>
  <c r="F76" i="1"/>
  <c r="F71" i="1"/>
  <c r="D68" i="2" s="1"/>
  <c r="F73" i="1"/>
  <c r="D70" i="2" s="1"/>
  <c r="F70" i="1"/>
  <c r="D67" i="2" s="1"/>
  <c r="F75" i="1"/>
  <c r="D72" i="2" s="1"/>
  <c r="F54" i="1"/>
  <c r="D51" i="2" s="1"/>
  <c r="F59" i="1"/>
  <c r="D56" i="2" s="1"/>
  <c r="F57" i="1"/>
  <c r="D54" i="2" s="1"/>
  <c r="F55" i="1"/>
  <c r="D52" i="2" s="1"/>
  <c r="F60" i="1"/>
  <c r="F58" i="1"/>
  <c r="D55" i="2" s="1"/>
  <c r="F43" i="1"/>
  <c r="D40" i="2" s="1"/>
  <c r="F38" i="1"/>
  <c r="D35" i="2" s="1"/>
  <c r="F44" i="1"/>
  <c r="D42" i="1"/>
  <c r="E39" i="1"/>
  <c r="F39" i="1"/>
  <c r="D36" i="2" s="1"/>
  <c r="F42" i="1"/>
  <c r="D39" i="2" s="1"/>
  <c r="F40" i="1"/>
  <c r="D37" i="2" s="1"/>
  <c r="F27" i="1"/>
  <c r="D24" i="2" s="1"/>
  <c r="F24" i="1"/>
  <c r="D21" i="2" s="1"/>
  <c r="F26" i="1"/>
  <c r="D23" i="2" s="1"/>
  <c r="F23" i="1"/>
  <c r="D20" i="2" s="1"/>
  <c r="F28" i="1"/>
  <c r="F25" i="1"/>
  <c r="D22" i="2" s="1"/>
  <c r="F22" i="1"/>
  <c r="D19" i="2" s="1"/>
  <c r="E23" i="1"/>
  <c r="B242" i="2" l="1"/>
  <c r="E14" i="1"/>
  <c r="C11" i="2" s="1"/>
  <c r="C258" i="2"/>
  <c r="E57" i="1"/>
  <c r="C54" i="2" s="1"/>
  <c r="E64" i="1"/>
  <c r="C61" i="2" s="1"/>
  <c r="C305" i="1"/>
  <c r="A385" i="2"/>
  <c r="E9" i="1"/>
  <c r="C6" i="2" s="1"/>
  <c r="C5" i="2"/>
  <c r="C50" i="2"/>
  <c r="C53" i="2"/>
  <c r="D295" i="1"/>
  <c r="B376" i="2" s="1"/>
  <c r="D294" i="1"/>
  <c r="B375" i="2" s="1"/>
  <c r="E280" i="1"/>
  <c r="E293" i="1"/>
  <c r="C374" i="2" s="1"/>
  <c r="E219" i="1"/>
  <c r="C216" i="2" s="1"/>
  <c r="C98" i="2"/>
  <c r="C121" i="2"/>
  <c r="B10" i="2"/>
  <c r="C215" i="2"/>
  <c r="C114" i="2"/>
  <c r="C2" i="2"/>
  <c r="D312" i="1"/>
  <c r="B393" i="2" s="1"/>
  <c r="E121" i="1"/>
  <c r="E125" i="1" s="1"/>
  <c r="B11" i="2"/>
  <c r="E105" i="1"/>
  <c r="C102" i="2" s="1"/>
  <c r="D283" i="1"/>
  <c r="B280" i="2" s="1"/>
  <c r="E184" i="1"/>
  <c r="E188" i="1" s="1"/>
  <c r="C117" i="2"/>
  <c r="C38" i="2"/>
  <c r="E40" i="1"/>
  <c r="E44" i="1" s="1"/>
  <c r="B283" i="2"/>
  <c r="B284" i="2"/>
  <c r="C149" i="2"/>
  <c r="C146" i="2"/>
  <c r="E153" i="1"/>
  <c r="C150" i="2" s="1"/>
  <c r="B26" i="2"/>
  <c r="D322" i="1"/>
  <c r="B403" i="2" s="1"/>
  <c r="E15" i="1"/>
  <c r="C12" i="2" s="1"/>
  <c r="B282" i="2"/>
  <c r="C130" i="2"/>
  <c r="C133" i="2"/>
  <c r="B23" i="2"/>
  <c r="E137" i="1"/>
  <c r="E141" i="1" s="1"/>
  <c r="C4" i="2"/>
  <c r="C137" i="2"/>
  <c r="C153" i="2"/>
  <c r="C135" i="2"/>
  <c r="C101" i="2"/>
  <c r="C34" i="2"/>
  <c r="C274" i="2"/>
  <c r="B151" i="2"/>
  <c r="D155" i="1"/>
  <c r="D309" i="1"/>
  <c r="B390" i="2" s="1"/>
  <c r="E281" i="1"/>
  <c r="C278" i="2" s="1"/>
  <c r="C82" i="2"/>
  <c r="E88" i="1"/>
  <c r="C85" i="2" s="1"/>
  <c r="D222" i="1"/>
  <c r="B218" i="2"/>
  <c r="E226" i="1"/>
  <c r="C223" i="2" s="1"/>
  <c r="C219" i="2"/>
  <c r="E427" i="1"/>
  <c r="C304" i="2" s="1"/>
  <c r="C302" i="2"/>
  <c r="E426" i="1"/>
  <c r="C303" i="2" s="1"/>
  <c r="E428" i="1"/>
  <c r="C305" i="2" s="1"/>
  <c r="D434" i="1"/>
  <c r="B311" i="2" s="1"/>
  <c r="B310" i="2"/>
  <c r="D435" i="1"/>
  <c r="D422" i="1"/>
  <c r="B299" i="2" s="1"/>
  <c r="D423" i="1"/>
  <c r="B298" i="2"/>
  <c r="D139" i="1"/>
  <c r="B135" i="2"/>
  <c r="D251" i="1"/>
  <c r="B247" i="2"/>
  <c r="E110" i="1"/>
  <c r="C103" i="2"/>
  <c r="E126" i="1"/>
  <c r="C119" i="2"/>
  <c r="C52" i="2"/>
  <c r="E59" i="1"/>
  <c r="E49" i="1"/>
  <c r="C46" i="2" s="1"/>
  <c r="C42" i="2"/>
  <c r="D167" i="1"/>
  <c r="B162" i="2"/>
  <c r="D166" i="1"/>
  <c r="B163" i="2" s="1"/>
  <c r="D87" i="1"/>
  <c r="B82" i="2"/>
  <c r="D86" i="1"/>
  <c r="B83" i="2" s="1"/>
  <c r="E206" i="1"/>
  <c r="C199" i="2"/>
  <c r="E29" i="1"/>
  <c r="C22" i="2"/>
  <c r="F109" i="1"/>
  <c r="D105" i="2"/>
  <c r="F157" i="1"/>
  <c r="D153" i="2"/>
  <c r="E171" i="1"/>
  <c r="C164" i="2"/>
  <c r="F205" i="1"/>
  <c r="D201" i="2"/>
  <c r="E283" i="1"/>
  <c r="C276" i="2"/>
  <c r="D206" i="1"/>
  <c r="B202" i="2"/>
  <c r="E94" i="1"/>
  <c r="C87" i="2"/>
  <c r="E270" i="1"/>
  <c r="C263" i="2"/>
  <c r="E470" i="1"/>
  <c r="C347" i="2" s="1"/>
  <c r="C346" i="2"/>
  <c r="E472" i="1"/>
  <c r="C349" i="2" s="1"/>
  <c r="E471" i="1"/>
  <c r="C348" i="2" s="1"/>
  <c r="D191" i="1"/>
  <c r="B187" i="2"/>
  <c r="D110" i="1"/>
  <c r="B106" i="2"/>
  <c r="B34" i="2"/>
  <c r="D38" i="1"/>
  <c r="B35" i="2" s="1"/>
  <c r="D39" i="1"/>
  <c r="D447" i="1"/>
  <c r="B322" i="2"/>
  <c r="D446" i="1"/>
  <c r="B323" i="2" s="1"/>
  <c r="D451" i="1"/>
  <c r="B326" i="2"/>
  <c r="D450" i="1"/>
  <c r="B327" i="2" s="1"/>
  <c r="D232" i="1"/>
  <c r="B228" i="2"/>
  <c r="E174" i="1"/>
  <c r="C167" i="2"/>
  <c r="F269" i="1"/>
  <c r="D265" i="2"/>
  <c r="E62" i="1"/>
  <c r="C55" i="2"/>
  <c r="D91" i="1"/>
  <c r="B87" i="2"/>
  <c r="E46" i="1"/>
  <c r="C39" i="2"/>
  <c r="E112" i="1"/>
  <c r="C105" i="2"/>
  <c r="F61" i="1"/>
  <c r="D57" i="2"/>
  <c r="E93" i="1"/>
  <c r="C86" i="2"/>
  <c r="E155" i="1"/>
  <c r="C148" i="2"/>
  <c r="F189" i="1"/>
  <c r="D185" i="2"/>
  <c r="E221" i="1"/>
  <c r="C214" i="2"/>
  <c r="D267" i="1"/>
  <c r="B263" i="2"/>
  <c r="D187" i="1"/>
  <c r="B183" i="2"/>
  <c r="E435" i="1"/>
  <c r="C312" i="2" s="1"/>
  <c r="C310" i="2"/>
  <c r="E434" i="1"/>
  <c r="C311" i="2" s="1"/>
  <c r="E436" i="1"/>
  <c r="C313" i="2" s="1"/>
  <c r="E200" i="1"/>
  <c r="C194" i="2"/>
  <c r="D78" i="1"/>
  <c r="B74" i="2"/>
  <c r="E414" i="1"/>
  <c r="C291" i="2" s="1"/>
  <c r="E415" i="1"/>
  <c r="C292" i="2" s="1"/>
  <c r="C290" i="2"/>
  <c r="E416" i="1"/>
  <c r="C293" i="2" s="1"/>
  <c r="B167" i="2"/>
  <c r="D171" i="1"/>
  <c r="E193" i="1"/>
  <c r="C190" i="2" s="1"/>
  <c r="C186" i="2"/>
  <c r="D28" i="1"/>
  <c r="B25" i="2" s="1"/>
  <c r="B24" i="2"/>
  <c r="D103" i="1"/>
  <c r="B98" i="2"/>
  <c r="D102" i="1"/>
  <c r="B99" i="2" s="1"/>
  <c r="B194" i="2"/>
  <c r="D198" i="1"/>
  <c r="B195" i="2" s="1"/>
  <c r="D199" i="1"/>
  <c r="D439" i="1"/>
  <c r="D438" i="1"/>
  <c r="B315" i="2" s="1"/>
  <c r="B314" i="2"/>
  <c r="E467" i="1"/>
  <c r="C344" i="2" s="1"/>
  <c r="C342" i="2"/>
  <c r="E468" i="1"/>
  <c r="C345" i="2" s="1"/>
  <c r="E466" i="1"/>
  <c r="C343" i="2" s="1"/>
  <c r="E79" i="1"/>
  <c r="C72" i="2"/>
  <c r="E107" i="1"/>
  <c r="C100" i="2"/>
  <c r="E205" i="1"/>
  <c r="C198" i="2"/>
  <c r="D158" i="1"/>
  <c r="B154" i="2"/>
  <c r="E30" i="1"/>
  <c r="C23" i="2"/>
  <c r="E164" i="1"/>
  <c r="C161" i="2" s="1"/>
  <c r="C157" i="2"/>
  <c r="D174" i="1"/>
  <c r="B170" i="2"/>
  <c r="E68" i="1"/>
  <c r="C65" i="2" s="1"/>
  <c r="D219" i="1"/>
  <c r="B215" i="2"/>
  <c r="E73" i="1"/>
  <c r="C66" i="2"/>
  <c r="E72" i="1"/>
  <c r="E464" i="1"/>
  <c r="C341" i="2" s="1"/>
  <c r="C338" i="2"/>
  <c r="E462" i="1"/>
  <c r="C339" i="2" s="1"/>
  <c r="E463" i="1"/>
  <c r="C340" i="2" s="1"/>
  <c r="E148" i="1"/>
  <c r="C145" i="2" s="1"/>
  <c r="C141" i="2"/>
  <c r="D31" i="1"/>
  <c r="B27" i="2"/>
  <c r="D263" i="1"/>
  <c r="B258" i="2"/>
  <c r="D262" i="1"/>
  <c r="B259" i="2" s="1"/>
  <c r="E158" i="1"/>
  <c r="C151" i="2"/>
  <c r="D135" i="1"/>
  <c r="B130" i="2"/>
  <c r="D134" i="1"/>
  <c r="B131" i="2" s="1"/>
  <c r="D230" i="1"/>
  <c r="B227" i="2" s="1"/>
  <c r="B226" i="2"/>
  <c r="D443" i="1"/>
  <c r="B318" i="2"/>
  <c r="D442" i="1"/>
  <c r="B319" i="2" s="1"/>
  <c r="E258" i="1"/>
  <c r="C255" i="2" s="1"/>
  <c r="C251" i="2"/>
  <c r="E194" i="1"/>
  <c r="C191" i="2" s="1"/>
  <c r="C187" i="2"/>
  <c r="D46" i="1"/>
  <c r="B42" i="2"/>
  <c r="F125" i="1"/>
  <c r="D121" i="2"/>
  <c r="E173" i="1"/>
  <c r="C166" i="2"/>
  <c r="D95" i="1"/>
  <c r="B91" i="2"/>
  <c r="E431" i="1"/>
  <c r="C308" i="2" s="1"/>
  <c r="C306" i="2"/>
  <c r="E432" i="1"/>
  <c r="C309" i="2" s="1"/>
  <c r="E430" i="1"/>
  <c r="C307" i="2" s="1"/>
  <c r="F29" i="1"/>
  <c r="D25" i="2"/>
  <c r="E43" i="1"/>
  <c r="C36" i="2"/>
  <c r="F77" i="1"/>
  <c r="D73" i="2"/>
  <c r="F141" i="1"/>
  <c r="D137" i="2"/>
  <c r="F237" i="1"/>
  <c r="D233" i="2"/>
  <c r="E139" i="1"/>
  <c r="C132" i="2"/>
  <c r="E459" i="1"/>
  <c r="C336" i="2" s="1"/>
  <c r="C334" i="2"/>
  <c r="E458" i="1"/>
  <c r="C335" i="2" s="1"/>
  <c r="E460" i="1"/>
  <c r="C337" i="2" s="1"/>
  <c r="D123" i="1"/>
  <c r="B119" i="2"/>
  <c r="E251" i="1"/>
  <c r="C244" i="2"/>
  <c r="E146" i="1"/>
  <c r="C143" i="2" s="1"/>
  <c r="C139" i="2"/>
  <c r="D9" i="2"/>
  <c r="F13" i="1"/>
  <c r="D279" i="1"/>
  <c r="D278" i="1"/>
  <c r="B275" i="2" s="1"/>
  <c r="B274" i="2"/>
  <c r="B210" i="2"/>
  <c r="D214" i="1"/>
  <c r="B211" i="2" s="1"/>
  <c r="D215" i="1"/>
  <c r="D6" i="1"/>
  <c r="B3" i="2" s="1"/>
  <c r="B2" i="2"/>
  <c r="D7" i="1"/>
  <c r="D414" i="1"/>
  <c r="B291" i="2" s="1"/>
  <c r="B290" i="2"/>
  <c r="D415" i="1"/>
  <c r="D248" i="1"/>
  <c r="B244" i="2"/>
  <c r="E220" i="1"/>
  <c r="C213" i="2"/>
  <c r="D203" i="1"/>
  <c r="B199" i="2"/>
  <c r="D431" i="1"/>
  <c r="B306" i="2"/>
  <c r="D430" i="1"/>
  <c r="B307" i="2" s="1"/>
  <c r="D43" i="1"/>
  <c r="B39" i="2"/>
  <c r="D235" i="1"/>
  <c r="B231" i="2"/>
  <c r="E269" i="1"/>
  <c r="C262" i="2"/>
  <c r="E132" i="1"/>
  <c r="C129" i="2" s="1"/>
  <c r="C125" i="2"/>
  <c r="C226" i="2"/>
  <c r="E233" i="1"/>
  <c r="E232" i="1"/>
  <c r="D127" i="1"/>
  <c r="B123" i="2"/>
  <c r="E187" i="1"/>
  <c r="C180" i="2"/>
  <c r="D59" i="1"/>
  <c r="B55" i="2"/>
  <c r="E424" i="1"/>
  <c r="C301" i="2" s="1"/>
  <c r="C298" i="2"/>
  <c r="E423" i="1"/>
  <c r="C300" i="2" s="1"/>
  <c r="E422" i="1"/>
  <c r="C299" i="2" s="1"/>
  <c r="E91" i="1"/>
  <c r="C84" i="2"/>
  <c r="E272" i="1"/>
  <c r="C265" i="2"/>
  <c r="D455" i="1"/>
  <c r="B330" i="2"/>
  <c r="D454" i="1"/>
  <c r="B331" i="2" s="1"/>
  <c r="C8" i="1"/>
  <c r="A4" i="2"/>
  <c r="B7" i="2"/>
  <c r="D11" i="1"/>
  <c r="D23" i="1"/>
  <c r="B18" i="2"/>
  <c r="D119" i="1"/>
  <c r="B114" i="2"/>
  <c r="D118" i="1"/>
  <c r="B115" i="2" s="1"/>
  <c r="D419" i="1"/>
  <c r="B294" i="2"/>
  <c r="D418" i="1"/>
  <c r="B295" i="2" s="1"/>
  <c r="D142" i="1"/>
  <c r="B138" i="2"/>
  <c r="E27" i="1"/>
  <c r="C20" i="2"/>
  <c r="F93" i="1"/>
  <c r="D89" i="2"/>
  <c r="F221" i="1"/>
  <c r="D217" i="2"/>
  <c r="D62" i="1"/>
  <c r="B58" i="2"/>
  <c r="D107" i="1"/>
  <c r="B103" i="2"/>
  <c r="C350" i="2"/>
  <c r="E476" i="1"/>
  <c r="C353" i="2" s="1"/>
  <c r="E475" i="1"/>
  <c r="C352" i="2" s="1"/>
  <c r="E474" i="1"/>
  <c r="C351" i="2" s="1"/>
  <c r="D238" i="1"/>
  <c r="B234" i="2"/>
  <c r="D55" i="1"/>
  <c r="B50" i="2"/>
  <c r="D54" i="1"/>
  <c r="B51" i="2" s="1"/>
  <c r="F45" i="1"/>
  <c r="D41" i="2"/>
  <c r="F173" i="1"/>
  <c r="D169" i="2"/>
  <c r="E235" i="1"/>
  <c r="C228" i="2"/>
  <c r="F285" i="1"/>
  <c r="D281" i="2"/>
  <c r="E238" i="1"/>
  <c r="C231" i="2"/>
  <c r="E78" i="1"/>
  <c r="C71" i="2"/>
  <c r="E168" i="1"/>
  <c r="C162" i="2"/>
  <c r="E24" i="1"/>
  <c r="C18" i="2"/>
  <c r="E420" i="1"/>
  <c r="C297" i="2" s="1"/>
  <c r="C294" i="2"/>
  <c r="E419" i="1"/>
  <c r="C296" i="2" s="1"/>
  <c r="E418" i="1"/>
  <c r="C295" i="2" s="1"/>
  <c r="D75" i="1"/>
  <c r="B71" i="2"/>
  <c r="E248" i="1"/>
  <c r="C242" i="2"/>
  <c r="E249" i="1"/>
  <c r="E123" i="1"/>
  <c r="C116" i="2"/>
  <c r="D71" i="1"/>
  <c r="B66" i="2"/>
  <c r="D70" i="1"/>
  <c r="B67" i="2" s="1"/>
  <c r="D151" i="1"/>
  <c r="B146" i="2"/>
  <c r="D150" i="1"/>
  <c r="B147" i="2" s="1"/>
  <c r="D427" i="1"/>
  <c r="B302" i="2"/>
  <c r="D426" i="1"/>
  <c r="B303" i="2" s="1"/>
  <c r="E203" i="1"/>
  <c r="C196" i="2"/>
  <c r="D184" i="1"/>
  <c r="B180" i="2"/>
  <c r="F253" i="1"/>
  <c r="D249" i="2"/>
  <c r="B12" i="2"/>
  <c r="D16" i="1"/>
  <c r="B13" i="2" s="1"/>
  <c r="E18" i="1"/>
  <c r="C15" i="2" s="1"/>
  <c r="E16" i="1"/>
  <c r="C9" i="2"/>
  <c r="E61" i="1" l="1"/>
  <c r="C118" i="2"/>
  <c r="E223" i="1"/>
  <c r="C220" i="2" s="1"/>
  <c r="E13" i="1"/>
  <c r="C10" i="2" s="1"/>
  <c r="E92" i="1"/>
  <c r="E96" i="1" s="1"/>
  <c r="C306" i="1"/>
  <c r="A386" i="2"/>
  <c r="E296" i="1"/>
  <c r="C377" i="2" s="1"/>
  <c r="E284" i="1"/>
  <c r="E294" i="1"/>
  <c r="C375" i="2" s="1"/>
  <c r="E109" i="1"/>
  <c r="E113" i="1" s="1"/>
  <c r="C110" i="2" s="1"/>
  <c r="C277" i="2"/>
  <c r="D296" i="1"/>
  <c r="B377" i="2" s="1"/>
  <c r="E157" i="1"/>
  <c r="E161" i="1" s="1"/>
  <c r="C158" i="2" s="1"/>
  <c r="D284" i="1"/>
  <c r="B281" i="2" s="1"/>
  <c r="D313" i="1"/>
  <c r="B394" i="2" s="1"/>
  <c r="C37" i="2"/>
  <c r="E19" i="1"/>
  <c r="C16" i="2" s="1"/>
  <c r="C181" i="2"/>
  <c r="C134" i="2"/>
  <c r="D330" i="1"/>
  <c r="B411" i="2" s="1"/>
  <c r="D323" i="1"/>
  <c r="B404" i="2" s="1"/>
  <c r="E285" i="1"/>
  <c r="E289" i="1" s="1"/>
  <c r="C286" i="2" s="1"/>
  <c r="D156" i="1"/>
  <c r="B153" i="2" s="1"/>
  <c r="B152" i="2"/>
  <c r="D310" i="1"/>
  <c r="B391" i="2" s="1"/>
  <c r="E127" i="1"/>
  <c r="C120" i="2"/>
  <c r="D32" i="1"/>
  <c r="B29" i="2" s="1"/>
  <c r="B28" i="2"/>
  <c r="D104" i="1"/>
  <c r="B100" i="2"/>
  <c r="E225" i="1"/>
  <c r="C222" i="2" s="1"/>
  <c r="C218" i="2"/>
  <c r="F62" i="1"/>
  <c r="D58" i="2"/>
  <c r="E66" i="1"/>
  <c r="C63" i="2" s="1"/>
  <c r="C59" i="2"/>
  <c r="D72" i="1"/>
  <c r="B68" i="2"/>
  <c r="E252" i="1"/>
  <c r="C245" i="2"/>
  <c r="E28" i="1"/>
  <c r="C21" i="2"/>
  <c r="F286" i="1"/>
  <c r="D282" i="2"/>
  <c r="D420" i="1"/>
  <c r="B297" i="2" s="1"/>
  <c r="B296" i="2"/>
  <c r="E95" i="1"/>
  <c r="C88" i="2"/>
  <c r="E191" i="1"/>
  <c r="C184" i="2"/>
  <c r="D204" i="1"/>
  <c r="B201" i="2" s="1"/>
  <c r="B200" i="2"/>
  <c r="D8" i="1"/>
  <c r="B4" i="2"/>
  <c r="D280" i="1"/>
  <c r="B276" i="2"/>
  <c r="D124" i="1"/>
  <c r="B121" i="2" s="1"/>
  <c r="B120" i="2"/>
  <c r="E143" i="1"/>
  <c r="C136" i="2"/>
  <c r="E129" i="1"/>
  <c r="C126" i="2" s="1"/>
  <c r="C122" i="2"/>
  <c r="E177" i="1"/>
  <c r="C174" i="2" s="1"/>
  <c r="C170" i="2"/>
  <c r="D136" i="1"/>
  <c r="B132" i="2"/>
  <c r="E77" i="1"/>
  <c r="C70" i="2"/>
  <c r="D159" i="1"/>
  <c r="B155" i="2"/>
  <c r="D452" i="1"/>
  <c r="B329" i="2" s="1"/>
  <c r="B328" i="2"/>
  <c r="D111" i="1"/>
  <c r="B107" i="2"/>
  <c r="E274" i="1"/>
  <c r="C271" i="2" s="1"/>
  <c r="C267" i="2"/>
  <c r="F206" i="1"/>
  <c r="D202" i="2"/>
  <c r="E33" i="1"/>
  <c r="C30" i="2" s="1"/>
  <c r="C26" i="2"/>
  <c r="D168" i="1"/>
  <c r="B164" i="2"/>
  <c r="E114" i="1"/>
  <c r="C111" i="2" s="1"/>
  <c r="C107" i="2"/>
  <c r="E207" i="1"/>
  <c r="C200" i="2"/>
  <c r="E145" i="1"/>
  <c r="C142" i="2" s="1"/>
  <c r="C138" i="2"/>
  <c r="D236" i="1"/>
  <c r="B233" i="2" s="1"/>
  <c r="B232" i="2"/>
  <c r="D56" i="1"/>
  <c r="B52" i="2"/>
  <c r="D108" i="1"/>
  <c r="B105" i="2" s="1"/>
  <c r="B104" i="2"/>
  <c r="F94" i="1"/>
  <c r="D90" i="2"/>
  <c r="C9" i="1"/>
  <c r="A5" i="2"/>
  <c r="E65" i="1"/>
  <c r="C62" i="2" s="1"/>
  <c r="C58" i="2"/>
  <c r="D10" i="2"/>
  <c r="F14" i="1"/>
  <c r="D440" i="1"/>
  <c r="B317" i="2" s="1"/>
  <c r="B316" i="2"/>
  <c r="F190" i="1"/>
  <c r="D186" i="2"/>
  <c r="E116" i="1"/>
  <c r="C113" i="2" s="1"/>
  <c r="C109" i="2"/>
  <c r="F270" i="1"/>
  <c r="D266" i="2"/>
  <c r="D152" i="1"/>
  <c r="B148" i="2"/>
  <c r="D24" i="1"/>
  <c r="B20" i="2"/>
  <c r="D428" i="1"/>
  <c r="B305" i="2" s="1"/>
  <c r="B304" i="2"/>
  <c r="D76" i="1"/>
  <c r="B73" i="2" s="1"/>
  <c r="B72" i="2"/>
  <c r="E172" i="1"/>
  <c r="C165" i="2"/>
  <c r="E239" i="1"/>
  <c r="C232" i="2"/>
  <c r="E48" i="1"/>
  <c r="C41" i="2"/>
  <c r="E224" i="1"/>
  <c r="C217" i="2"/>
  <c r="F238" i="1"/>
  <c r="D234" i="2"/>
  <c r="F78" i="1"/>
  <c r="D74" i="2"/>
  <c r="F126" i="1"/>
  <c r="D122" i="2"/>
  <c r="E162" i="1"/>
  <c r="C159" i="2" s="1"/>
  <c r="C155" i="2"/>
  <c r="D220" i="1"/>
  <c r="B217" i="2" s="1"/>
  <c r="B216" i="2"/>
  <c r="E34" i="1"/>
  <c r="C31" i="2" s="1"/>
  <c r="C27" i="2"/>
  <c r="E209" i="1"/>
  <c r="C206" i="2" s="1"/>
  <c r="C202" i="2"/>
  <c r="B196" i="2"/>
  <c r="D200" i="1"/>
  <c r="D192" i="1"/>
  <c r="B189" i="2" s="1"/>
  <c r="B188" i="2"/>
  <c r="E98" i="1"/>
  <c r="C95" i="2" s="1"/>
  <c r="C91" i="2"/>
  <c r="E175" i="1"/>
  <c r="C168" i="2"/>
  <c r="E210" i="1"/>
  <c r="C207" i="2" s="1"/>
  <c r="C203" i="2"/>
  <c r="D252" i="1"/>
  <c r="B249" i="2" s="1"/>
  <c r="B248" i="2"/>
  <c r="D436" i="1"/>
  <c r="B313" i="2" s="1"/>
  <c r="B312" i="2"/>
  <c r="F222" i="1"/>
  <c r="D218" i="2"/>
  <c r="D239" i="1"/>
  <c r="B235" i="2"/>
  <c r="E31" i="1"/>
  <c r="C24" i="2"/>
  <c r="D188" i="1"/>
  <c r="B185" i="2" s="1"/>
  <c r="B184" i="2"/>
  <c r="E178" i="1"/>
  <c r="C175" i="2" s="1"/>
  <c r="C171" i="2"/>
  <c r="E63" i="1"/>
  <c r="C56" i="2"/>
  <c r="D193" i="1"/>
  <c r="B181" i="2"/>
  <c r="D63" i="1"/>
  <c r="B59" i="2"/>
  <c r="D120" i="1"/>
  <c r="B116" i="2"/>
  <c r="E192" i="1"/>
  <c r="C185" i="2"/>
  <c r="D44" i="1"/>
  <c r="B41" i="2" s="1"/>
  <c r="B40" i="2"/>
  <c r="B212" i="2"/>
  <c r="D216" i="1"/>
  <c r="D444" i="1"/>
  <c r="B321" i="2" s="1"/>
  <c r="B320" i="2"/>
  <c r="D79" i="1"/>
  <c r="B75" i="2"/>
  <c r="E159" i="1"/>
  <c r="C152" i="2"/>
  <c r="E50" i="1"/>
  <c r="C47" i="2" s="1"/>
  <c r="C43" i="2"/>
  <c r="D448" i="1"/>
  <c r="B325" i="2" s="1"/>
  <c r="B324" i="2"/>
  <c r="E82" i="1"/>
  <c r="C79" i="2" s="1"/>
  <c r="C75" i="2"/>
  <c r="F174" i="1"/>
  <c r="D170" i="2"/>
  <c r="D456" i="1"/>
  <c r="B333" i="2" s="1"/>
  <c r="B332" i="2"/>
  <c r="D128" i="1"/>
  <c r="B125" i="2" s="1"/>
  <c r="B124" i="2"/>
  <c r="D257" i="1"/>
  <c r="B245" i="2"/>
  <c r="E47" i="1"/>
  <c r="C40" i="2"/>
  <c r="D47" i="1"/>
  <c r="B43" i="2"/>
  <c r="E111" i="1"/>
  <c r="C104" i="2"/>
  <c r="D172" i="1"/>
  <c r="B169" i="2" s="1"/>
  <c r="B168" i="2"/>
  <c r="D40" i="1"/>
  <c r="B36" i="2"/>
  <c r="D207" i="1"/>
  <c r="B203" i="2"/>
  <c r="F158" i="1"/>
  <c r="D154" i="2"/>
  <c r="D140" i="1"/>
  <c r="B137" i="2" s="1"/>
  <c r="B136" i="2"/>
  <c r="D143" i="1"/>
  <c r="B139" i="2"/>
  <c r="E236" i="1"/>
  <c r="C229" i="2"/>
  <c r="E273" i="1"/>
  <c r="C270" i="2" s="1"/>
  <c r="C266" i="2"/>
  <c r="B292" i="2"/>
  <c r="D416" i="1"/>
  <c r="B293" i="2" s="1"/>
  <c r="D264" i="1"/>
  <c r="B260" i="2"/>
  <c r="E204" i="1"/>
  <c r="C197" i="2"/>
  <c r="D268" i="1"/>
  <c r="B265" i="2" s="1"/>
  <c r="B264" i="2"/>
  <c r="E97" i="1"/>
  <c r="C94" i="2" s="1"/>
  <c r="C90" i="2"/>
  <c r="D92" i="1"/>
  <c r="B89" i="2" s="1"/>
  <c r="B88" i="2"/>
  <c r="D241" i="1"/>
  <c r="B229" i="2"/>
  <c r="D88" i="1"/>
  <c r="B84" i="2"/>
  <c r="E253" i="1"/>
  <c r="C246" i="2"/>
  <c r="E242" i="1"/>
  <c r="C239" i="2" s="1"/>
  <c r="C235" i="2"/>
  <c r="F46" i="1"/>
  <c r="D42" i="2"/>
  <c r="B8" i="2"/>
  <c r="D12" i="1"/>
  <c r="B9" i="2" s="1"/>
  <c r="E276" i="1"/>
  <c r="C273" i="2" s="1"/>
  <c r="C269" i="2"/>
  <c r="D60" i="1"/>
  <c r="B57" i="2" s="1"/>
  <c r="B56" i="2"/>
  <c r="E237" i="1"/>
  <c r="C230" i="2"/>
  <c r="D432" i="1"/>
  <c r="B309" i="2" s="1"/>
  <c r="B308" i="2"/>
  <c r="E255" i="1"/>
  <c r="C248" i="2"/>
  <c r="F142" i="1"/>
  <c r="D138" i="2"/>
  <c r="F30" i="1"/>
  <c r="D26" i="2"/>
  <c r="D96" i="1"/>
  <c r="B93" i="2" s="1"/>
  <c r="B92" i="2"/>
  <c r="E76" i="1"/>
  <c r="C69" i="2"/>
  <c r="D175" i="1"/>
  <c r="B171" i="2"/>
  <c r="E83" i="1"/>
  <c r="C80" i="2" s="1"/>
  <c r="C76" i="2"/>
  <c r="E287" i="1"/>
  <c r="C280" i="2"/>
  <c r="F110" i="1"/>
  <c r="D106" i="2"/>
  <c r="E130" i="1"/>
  <c r="C127" i="2" s="1"/>
  <c r="C123" i="2"/>
  <c r="D424" i="1"/>
  <c r="B301" i="2" s="1"/>
  <c r="B300" i="2"/>
  <c r="D223" i="1"/>
  <c r="B219" i="2"/>
  <c r="F254" i="1"/>
  <c r="D250" i="2"/>
  <c r="E20" i="1"/>
  <c r="C17" i="2" s="1"/>
  <c r="C13" i="2"/>
  <c r="E227" i="1" l="1"/>
  <c r="C224" i="2" s="1"/>
  <c r="E17" i="1"/>
  <c r="C14" i="2" s="1"/>
  <c r="C89" i="2"/>
  <c r="C154" i="2"/>
  <c r="C307" i="1"/>
  <c r="A387" i="2"/>
  <c r="C106" i="2"/>
  <c r="E295" i="1"/>
  <c r="C376" i="2" s="1"/>
  <c r="C281" i="2"/>
  <c r="E288" i="1"/>
  <c r="D324" i="1"/>
  <c r="B405" i="2" s="1"/>
  <c r="C282" i="2"/>
  <c r="F15" i="1"/>
  <c r="D11" i="2"/>
  <c r="D49" i="1"/>
  <c r="B37" i="2"/>
  <c r="D289" i="1"/>
  <c r="B277" i="2"/>
  <c r="E100" i="1"/>
  <c r="C97" i="2" s="1"/>
  <c r="C93" i="2"/>
  <c r="D144" i="1"/>
  <c r="B141" i="2" s="1"/>
  <c r="B140" i="2"/>
  <c r="E179" i="1"/>
  <c r="C176" i="2" s="1"/>
  <c r="C172" i="2"/>
  <c r="E52" i="1"/>
  <c r="C49" i="2" s="1"/>
  <c r="C45" i="2"/>
  <c r="E211" i="1"/>
  <c r="C208" i="2" s="1"/>
  <c r="C204" i="2"/>
  <c r="E99" i="1"/>
  <c r="C96" i="2" s="1"/>
  <c r="C92" i="2"/>
  <c r="E241" i="1"/>
  <c r="C238" i="2" s="1"/>
  <c r="C234" i="2"/>
  <c r="E163" i="1"/>
  <c r="C160" i="2" s="1"/>
  <c r="C156" i="2"/>
  <c r="D194" i="1"/>
  <c r="B190" i="2"/>
  <c r="F79" i="1"/>
  <c r="D75" i="2"/>
  <c r="E243" i="1"/>
  <c r="C240" i="2" s="1"/>
  <c r="C236" i="2"/>
  <c r="D65" i="1"/>
  <c r="B53" i="2"/>
  <c r="D160" i="1"/>
  <c r="B157" i="2" s="1"/>
  <c r="B156" i="2"/>
  <c r="B5" i="2"/>
  <c r="D17" i="1"/>
  <c r="D81" i="1"/>
  <c r="B69" i="2"/>
  <c r="D113" i="1"/>
  <c r="B101" i="2"/>
  <c r="E51" i="1"/>
  <c r="C48" i="2" s="1"/>
  <c r="C44" i="2"/>
  <c r="D64" i="1"/>
  <c r="B61" i="2" s="1"/>
  <c r="B60" i="2"/>
  <c r="F127" i="1"/>
  <c r="D123" i="2"/>
  <c r="F271" i="1"/>
  <c r="D267" i="2"/>
  <c r="F207" i="1"/>
  <c r="D203" i="2"/>
  <c r="F47" i="1"/>
  <c r="D43" i="2"/>
  <c r="F175" i="1"/>
  <c r="D171" i="2"/>
  <c r="E35" i="1"/>
  <c r="C32" i="2" s="1"/>
  <c r="C28" i="2"/>
  <c r="D33" i="1"/>
  <c r="B21" i="2"/>
  <c r="F223" i="1"/>
  <c r="D219" i="2"/>
  <c r="E256" i="1"/>
  <c r="C249" i="2"/>
  <c r="D176" i="1"/>
  <c r="B173" i="2" s="1"/>
  <c r="B172" i="2"/>
  <c r="D242" i="1"/>
  <c r="B238" i="2"/>
  <c r="E115" i="1"/>
  <c r="C112" i="2" s="1"/>
  <c r="C108" i="2"/>
  <c r="D258" i="1"/>
  <c r="B254" i="2"/>
  <c r="D80" i="1"/>
  <c r="B77" i="2" s="1"/>
  <c r="B76" i="2"/>
  <c r="E196" i="1"/>
  <c r="C193" i="2" s="1"/>
  <c r="C189" i="2"/>
  <c r="E67" i="1"/>
  <c r="C64" i="2" s="1"/>
  <c r="C60" i="2"/>
  <c r="D240" i="1"/>
  <c r="B237" i="2" s="1"/>
  <c r="B236" i="2"/>
  <c r="F239" i="1"/>
  <c r="D235" i="2"/>
  <c r="E176" i="1"/>
  <c r="C169" i="2"/>
  <c r="D161" i="1"/>
  <c r="B149" i="2"/>
  <c r="F191" i="1"/>
  <c r="D187" i="2"/>
  <c r="C10" i="1"/>
  <c r="A6" i="2"/>
  <c r="D177" i="1"/>
  <c r="B165" i="2"/>
  <c r="D112" i="1"/>
  <c r="B109" i="2" s="1"/>
  <c r="B108" i="2"/>
  <c r="E81" i="1"/>
  <c r="C78" i="2" s="1"/>
  <c r="C74" i="2"/>
  <c r="E147" i="1"/>
  <c r="C144" i="2" s="1"/>
  <c r="C140" i="2"/>
  <c r="F287" i="1"/>
  <c r="D283" i="2"/>
  <c r="F31" i="1"/>
  <c r="D27" i="2"/>
  <c r="D97" i="1"/>
  <c r="B85" i="2"/>
  <c r="F143" i="1"/>
  <c r="D139" i="2"/>
  <c r="E208" i="1"/>
  <c r="C201" i="2"/>
  <c r="F159" i="1"/>
  <c r="D155" i="2"/>
  <c r="D209" i="1"/>
  <c r="B197" i="2"/>
  <c r="D225" i="1"/>
  <c r="B213" i="2"/>
  <c r="F111" i="1"/>
  <c r="D107" i="2"/>
  <c r="D224" i="1"/>
  <c r="B221" i="2" s="1"/>
  <c r="B220" i="2"/>
  <c r="E291" i="1"/>
  <c r="C288" i="2" s="1"/>
  <c r="C284" i="2"/>
  <c r="E80" i="1"/>
  <c r="C73" i="2"/>
  <c r="E259" i="1"/>
  <c r="C256" i="2" s="1"/>
  <c r="C252" i="2"/>
  <c r="E257" i="1"/>
  <c r="C254" i="2" s="1"/>
  <c r="C250" i="2"/>
  <c r="D273" i="1"/>
  <c r="B261" i="2"/>
  <c r="E240" i="1"/>
  <c r="C233" i="2"/>
  <c r="D208" i="1"/>
  <c r="B205" i="2" s="1"/>
  <c r="B204" i="2"/>
  <c r="D48" i="1"/>
  <c r="B45" i="2" s="1"/>
  <c r="B44" i="2"/>
  <c r="D129" i="1"/>
  <c r="B117" i="2"/>
  <c r="E228" i="1"/>
  <c r="C225" i="2" s="1"/>
  <c r="C221" i="2"/>
  <c r="F95" i="1"/>
  <c r="D91" i="2"/>
  <c r="D145" i="1"/>
  <c r="B133" i="2"/>
  <c r="E195" i="1"/>
  <c r="C192" i="2" s="1"/>
  <c r="C188" i="2"/>
  <c r="E32" i="1"/>
  <c r="C25" i="2"/>
  <c r="F63" i="1"/>
  <c r="D59" i="2"/>
  <c r="E131" i="1"/>
  <c r="C128" i="2" s="1"/>
  <c r="C124" i="2"/>
  <c r="F255" i="1"/>
  <c r="D251" i="2"/>
  <c r="C308" i="1" l="1"/>
  <c r="A388" i="2"/>
  <c r="E292" i="1"/>
  <c r="C289" i="2" s="1"/>
  <c r="C285" i="2"/>
  <c r="D325" i="1"/>
  <c r="B406" i="2" s="1"/>
  <c r="F176" i="1"/>
  <c r="D172" i="2"/>
  <c r="E212" i="1"/>
  <c r="C209" i="2" s="1"/>
  <c r="C205" i="2"/>
  <c r="E180" i="1"/>
  <c r="C177" i="2" s="1"/>
  <c r="C173" i="2"/>
  <c r="D243" i="1"/>
  <c r="B239" i="2"/>
  <c r="D34" i="1"/>
  <c r="B30" i="2"/>
  <c r="F208" i="1"/>
  <c r="D204" i="2"/>
  <c r="D195" i="1"/>
  <c r="B191" i="2"/>
  <c r="D274" i="1"/>
  <c r="B270" i="2"/>
  <c r="D82" i="1"/>
  <c r="B78" i="2"/>
  <c r="D178" i="1"/>
  <c r="B174" i="2"/>
  <c r="D130" i="1"/>
  <c r="B126" i="2"/>
  <c r="F192" i="1"/>
  <c r="D188" i="2"/>
  <c r="D259" i="1"/>
  <c r="B255" i="2"/>
  <c r="F288" i="1"/>
  <c r="D284" i="2"/>
  <c r="E84" i="1"/>
  <c r="C81" i="2" s="1"/>
  <c r="C77" i="2"/>
  <c r="D226" i="1"/>
  <c r="B222" i="2"/>
  <c r="F144" i="1"/>
  <c r="D140" i="2"/>
  <c r="C11" i="1"/>
  <c r="A7" i="2"/>
  <c r="F240" i="1"/>
  <c r="D236" i="2"/>
  <c r="F272" i="1"/>
  <c r="D268" i="2"/>
  <c r="D114" i="1"/>
  <c r="B110" i="2"/>
  <c r="D66" i="1"/>
  <c r="B62" i="2"/>
  <c r="D290" i="1"/>
  <c r="B286" i="2"/>
  <c r="D210" i="1"/>
  <c r="B206" i="2"/>
  <c r="E260" i="1"/>
  <c r="C257" i="2" s="1"/>
  <c r="C253" i="2"/>
  <c r="F64" i="1"/>
  <c r="D60" i="2"/>
  <c r="F96" i="1"/>
  <c r="D92" i="2"/>
  <c r="F112" i="1"/>
  <c r="D108" i="2"/>
  <c r="E36" i="1"/>
  <c r="C33" i="2" s="1"/>
  <c r="C29" i="2"/>
  <c r="E244" i="1"/>
  <c r="C241" i="2" s="1"/>
  <c r="C237" i="2"/>
  <c r="D50" i="1"/>
  <c r="B46" i="2"/>
  <c r="D98" i="1"/>
  <c r="B94" i="2"/>
  <c r="D18" i="1"/>
  <c r="B14" i="2"/>
  <c r="F128" i="1"/>
  <c r="D124" i="2"/>
  <c r="D146" i="1"/>
  <c r="B142" i="2"/>
  <c r="F160" i="1"/>
  <c r="D156" i="2"/>
  <c r="F32" i="1"/>
  <c r="D28" i="2"/>
  <c r="D162" i="1"/>
  <c r="B158" i="2"/>
  <c r="F224" i="1"/>
  <c r="D220" i="2"/>
  <c r="F48" i="1"/>
  <c r="D44" i="2"/>
  <c r="F80" i="1"/>
  <c r="D76" i="2"/>
  <c r="F16" i="1"/>
  <c r="D12" i="2"/>
  <c r="F256" i="1"/>
  <c r="D252" i="2"/>
  <c r="C309" i="1" l="1"/>
  <c r="A389" i="2"/>
  <c r="D326" i="1"/>
  <c r="B407" i="2" s="1"/>
  <c r="D19" i="1"/>
  <c r="B15" i="2"/>
  <c r="F49" i="1"/>
  <c r="D45" i="2"/>
  <c r="F161" i="1"/>
  <c r="D157" i="2"/>
  <c r="D99" i="1"/>
  <c r="B95" i="2"/>
  <c r="F113" i="1"/>
  <c r="D109" i="2"/>
  <c r="D211" i="1"/>
  <c r="B207" i="2"/>
  <c r="F273" i="1"/>
  <c r="D269" i="2"/>
  <c r="D227" i="1"/>
  <c r="B223" i="2"/>
  <c r="F193" i="1"/>
  <c r="D189" i="2"/>
  <c r="D275" i="1"/>
  <c r="B271" i="2"/>
  <c r="D244" i="1"/>
  <c r="B241" i="2" s="1"/>
  <c r="B240" i="2"/>
  <c r="F33" i="1"/>
  <c r="D29" i="2"/>
  <c r="F225" i="1"/>
  <c r="D221" i="2"/>
  <c r="D147" i="1"/>
  <c r="B143" i="2"/>
  <c r="D51" i="1"/>
  <c r="B47" i="2"/>
  <c r="F97" i="1"/>
  <c r="D93" i="2"/>
  <c r="D291" i="1"/>
  <c r="B287" i="2"/>
  <c r="F241" i="1"/>
  <c r="D237" i="2"/>
  <c r="D131" i="1"/>
  <c r="B127" i="2"/>
  <c r="D196" i="1"/>
  <c r="B193" i="2" s="1"/>
  <c r="B192" i="2"/>
  <c r="F17" i="1"/>
  <c r="D13" i="2"/>
  <c r="D163" i="1"/>
  <c r="B159" i="2"/>
  <c r="F129" i="1"/>
  <c r="D125" i="2"/>
  <c r="F65" i="1"/>
  <c r="D61" i="2"/>
  <c r="D67" i="1"/>
  <c r="B63" i="2"/>
  <c r="C12" i="1"/>
  <c r="A8" i="2"/>
  <c r="F289" i="1"/>
  <c r="D285" i="2"/>
  <c r="D179" i="1"/>
  <c r="B175" i="2"/>
  <c r="F209" i="1"/>
  <c r="D205" i="2"/>
  <c r="F81" i="1"/>
  <c r="D77" i="2"/>
  <c r="D115" i="1"/>
  <c r="B111" i="2"/>
  <c r="F145" i="1"/>
  <c r="D141" i="2"/>
  <c r="D260" i="1"/>
  <c r="B257" i="2" s="1"/>
  <c r="B256" i="2"/>
  <c r="D83" i="1"/>
  <c r="B79" i="2"/>
  <c r="D35" i="1"/>
  <c r="B31" i="2"/>
  <c r="F177" i="1"/>
  <c r="D173" i="2"/>
  <c r="F257" i="1"/>
  <c r="D253" i="2"/>
  <c r="C310" i="1" l="1"/>
  <c r="A390" i="2"/>
  <c r="F18" i="1"/>
  <c r="D14" i="2"/>
  <c r="B16" i="2"/>
  <c r="D20" i="1"/>
  <c r="B17" i="2" s="1"/>
  <c r="F146" i="1"/>
  <c r="D142" i="2"/>
  <c r="D180" i="1"/>
  <c r="B177" i="2" s="1"/>
  <c r="B176" i="2"/>
  <c r="F66" i="1"/>
  <c r="D62" i="2"/>
  <c r="F98" i="1"/>
  <c r="D94" i="2"/>
  <c r="F34" i="1"/>
  <c r="D30" i="2"/>
  <c r="D228" i="1"/>
  <c r="B225" i="2" s="1"/>
  <c r="B224" i="2"/>
  <c r="D100" i="1"/>
  <c r="B97" i="2" s="1"/>
  <c r="B96" i="2"/>
  <c r="F226" i="1"/>
  <c r="D222" i="2"/>
  <c r="F178" i="1"/>
  <c r="D174" i="2"/>
  <c r="D68" i="1"/>
  <c r="B65" i="2" s="1"/>
  <c r="B64" i="2"/>
  <c r="F194" i="1"/>
  <c r="D190" i="2"/>
  <c r="D36" i="1"/>
  <c r="B33" i="2" s="1"/>
  <c r="B32" i="2"/>
  <c r="D116" i="1"/>
  <c r="B113" i="2" s="1"/>
  <c r="B112" i="2"/>
  <c r="F290" i="1"/>
  <c r="D286" i="2"/>
  <c r="F130" i="1"/>
  <c r="D126" i="2"/>
  <c r="D132" i="1"/>
  <c r="B129" i="2" s="1"/>
  <c r="B128" i="2"/>
  <c r="D52" i="1"/>
  <c r="B49" i="2" s="1"/>
  <c r="B48" i="2"/>
  <c r="F274" i="1"/>
  <c r="D270" i="2"/>
  <c r="F162" i="1"/>
  <c r="D158" i="2"/>
  <c r="F210" i="1"/>
  <c r="D206" i="2"/>
  <c r="F114" i="1"/>
  <c r="D110" i="2"/>
  <c r="D84" i="1"/>
  <c r="B81" i="2" s="1"/>
  <c r="B80" i="2"/>
  <c r="F82" i="1"/>
  <c r="D78" i="2"/>
  <c r="C13" i="1"/>
  <c r="A9" i="2"/>
  <c r="D164" i="1"/>
  <c r="B161" i="2" s="1"/>
  <c r="B160" i="2"/>
  <c r="F242" i="1"/>
  <c r="D238" i="2"/>
  <c r="D148" i="1"/>
  <c r="B145" i="2" s="1"/>
  <c r="B144" i="2"/>
  <c r="D276" i="1"/>
  <c r="B273" i="2" s="1"/>
  <c r="B272" i="2"/>
  <c r="D212" i="1"/>
  <c r="B209" i="2" s="1"/>
  <c r="B208" i="2"/>
  <c r="F50" i="1"/>
  <c r="D46" i="2"/>
  <c r="D292" i="1"/>
  <c r="B289" i="2" s="1"/>
  <c r="B288" i="2"/>
  <c r="F258" i="1"/>
  <c r="D254" i="2"/>
  <c r="C311" i="1" l="1"/>
  <c r="A391" i="2"/>
  <c r="F163" i="1"/>
  <c r="D159" i="2"/>
  <c r="F67" i="1"/>
  <c r="D63" i="2"/>
  <c r="F243" i="1"/>
  <c r="D239" i="2"/>
  <c r="F275" i="1"/>
  <c r="D271" i="2"/>
  <c r="F227" i="1"/>
  <c r="D223" i="2"/>
  <c r="F51" i="1"/>
  <c r="D47" i="2"/>
  <c r="F291" i="1"/>
  <c r="D287" i="2"/>
  <c r="F99" i="1"/>
  <c r="D95" i="2"/>
  <c r="F83" i="1"/>
  <c r="D79" i="2"/>
  <c r="F131" i="1"/>
  <c r="D127" i="2"/>
  <c r="F19" i="1"/>
  <c r="D15" i="2"/>
  <c r="F115" i="1"/>
  <c r="D111" i="2"/>
  <c r="F179" i="1"/>
  <c r="D175" i="2"/>
  <c r="F35" i="1"/>
  <c r="D31" i="2"/>
  <c r="F147" i="1"/>
  <c r="D143" i="2"/>
  <c r="C14" i="1"/>
  <c r="A10" i="2"/>
  <c r="F211" i="1"/>
  <c r="D207" i="2"/>
  <c r="F195" i="1"/>
  <c r="D191" i="2"/>
  <c r="F259" i="1"/>
  <c r="D255" i="2"/>
  <c r="C312" i="1" l="1"/>
  <c r="A392" i="2"/>
  <c r="C15" i="1"/>
  <c r="A11" i="2"/>
  <c r="F116" i="1"/>
  <c r="D113" i="2" s="1"/>
  <c r="D112" i="2"/>
  <c r="F100" i="1"/>
  <c r="D97" i="2" s="1"/>
  <c r="D96" i="2"/>
  <c r="F276" i="1"/>
  <c r="D273" i="2" s="1"/>
  <c r="D272" i="2"/>
  <c r="F212" i="1"/>
  <c r="D209" i="2" s="1"/>
  <c r="D208" i="2"/>
  <c r="F180" i="1"/>
  <c r="D177" i="2" s="1"/>
  <c r="D176" i="2"/>
  <c r="F84" i="1"/>
  <c r="D81" i="2" s="1"/>
  <c r="D80" i="2"/>
  <c r="F228" i="1"/>
  <c r="D225" i="2" s="1"/>
  <c r="D224" i="2"/>
  <c r="F164" i="1"/>
  <c r="D161" i="2" s="1"/>
  <c r="D160" i="2"/>
  <c r="F148" i="1"/>
  <c r="D145" i="2" s="1"/>
  <c r="D144" i="2"/>
  <c r="F20" i="1"/>
  <c r="D17" i="2" s="1"/>
  <c r="D16" i="2"/>
  <c r="F292" i="1"/>
  <c r="D289" i="2" s="1"/>
  <c r="D288" i="2"/>
  <c r="F244" i="1"/>
  <c r="D241" i="2" s="1"/>
  <c r="D240" i="2"/>
  <c r="F196" i="1"/>
  <c r="D193" i="2" s="1"/>
  <c r="D192" i="2"/>
  <c r="F36" i="1"/>
  <c r="D33" i="2" s="1"/>
  <c r="D32" i="2"/>
  <c r="F132" i="1"/>
  <c r="D129" i="2" s="1"/>
  <c r="D128" i="2"/>
  <c r="F52" i="1"/>
  <c r="D49" i="2" s="1"/>
  <c r="D48" i="2"/>
  <c r="F68" i="1"/>
  <c r="D65" i="2" s="1"/>
  <c r="D64" i="2"/>
  <c r="F260" i="1"/>
  <c r="D257" i="2" s="1"/>
  <c r="D256" i="2"/>
  <c r="C313" i="1" l="1"/>
  <c r="A393" i="2"/>
  <c r="C16" i="1"/>
  <c r="A12" i="2"/>
  <c r="C314" i="1" l="1"/>
  <c r="A394" i="2"/>
  <c r="C17" i="1"/>
  <c r="A13" i="2"/>
  <c r="C315" i="1" l="1"/>
  <c r="A395" i="2"/>
  <c r="C18" i="1"/>
  <c r="A14" i="2"/>
  <c r="C316" i="1" l="1"/>
  <c r="A396" i="2"/>
  <c r="C19" i="1"/>
  <c r="A15" i="2"/>
  <c r="C317" i="1" l="1"/>
  <c r="A397" i="2"/>
  <c r="C20" i="1"/>
  <c r="A16" i="2"/>
  <c r="C318" i="1" l="1"/>
  <c r="A398" i="2"/>
  <c r="A17" i="2"/>
  <c r="C21" i="1"/>
  <c r="C319" i="1" l="1"/>
  <c r="A399" i="2"/>
  <c r="C22" i="1"/>
  <c r="A18" i="2"/>
  <c r="C320" i="1" l="1"/>
  <c r="A400" i="2"/>
  <c r="C23" i="1"/>
  <c r="A19" i="2"/>
  <c r="C321" i="1" l="1"/>
  <c r="A401" i="2"/>
  <c r="C24" i="1"/>
  <c r="A20" i="2"/>
  <c r="C322" i="1" l="1"/>
  <c r="A402" i="2"/>
  <c r="C25" i="1"/>
  <c r="A21" i="2"/>
  <c r="C323" i="1" l="1"/>
  <c r="A403" i="2"/>
  <c r="C26" i="1"/>
  <c r="A22" i="2"/>
  <c r="C324" i="1" l="1"/>
  <c r="A404" i="2"/>
  <c r="C27" i="1"/>
  <c r="A23" i="2"/>
  <c r="C325" i="1" l="1"/>
  <c r="A405" i="2"/>
  <c r="C28" i="1"/>
  <c r="A24" i="2"/>
  <c r="C326" i="1" l="1"/>
  <c r="A406" i="2"/>
  <c r="C29" i="1"/>
  <c r="A25" i="2"/>
  <c r="C327" i="1" l="1"/>
  <c r="A407" i="2"/>
  <c r="C30" i="1"/>
  <c r="A26" i="2"/>
  <c r="C328" i="1" l="1"/>
  <c r="A408" i="2"/>
  <c r="C31" i="1"/>
  <c r="A27" i="2"/>
  <c r="C329" i="1" l="1"/>
  <c r="A409" i="2"/>
  <c r="C32" i="1"/>
  <c r="A28" i="2"/>
  <c r="C330" i="1" l="1"/>
  <c r="A410" i="2"/>
  <c r="C33" i="1"/>
  <c r="A29" i="2"/>
  <c r="C331" i="1" l="1"/>
  <c r="A411" i="2"/>
  <c r="C34" i="1"/>
  <c r="A30" i="2"/>
  <c r="C332" i="1" l="1"/>
  <c r="A412" i="2"/>
  <c r="C35" i="1"/>
  <c r="A31" i="2"/>
  <c r="A413" i="2" l="1"/>
  <c r="C333" i="1"/>
  <c r="C36" i="1"/>
  <c r="A32" i="2"/>
  <c r="A414" i="2" l="1"/>
  <c r="C334" i="1"/>
  <c r="A33" i="2"/>
  <c r="C37" i="1"/>
  <c r="C335" i="1" l="1"/>
  <c r="A415" i="2"/>
  <c r="C38" i="1"/>
  <c r="A34" i="2"/>
  <c r="C336" i="1" l="1"/>
  <c r="A416" i="2"/>
  <c r="C39" i="1"/>
  <c r="A35" i="2"/>
  <c r="C40" i="1" l="1"/>
  <c r="A36" i="2"/>
  <c r="C342" i="1" l="1"/>
  <c r="C41" i="1"/>
  <c r="A37" i="2"/>
  <c r="C343" i="1" l="1"/>
  <c r="C42" i="1"/>
  <c r="A38" i="2"/>
  <c r="C344" i="1" l="1"/>
  <c r="C43" i="1"/>
  <c r="A39" i="2"/>
  <c r="C345" i="1" l="1"/>
  <c r="C44" i="1"/>
  <c r="A40" i="2"/>
  <c r="C346" i="1" l="1"/>
  <c r="C45" i="1"/>
  <c r="A41" i="2"/>
  <c r="C347" i="1" l="1"/>
  <c r="C46" i="1"/>
  <c r="A42" i="2"/>
  <c r="C348" i="1" l="1"/>
  <c r="C47" i="1"/>
  <c r="A43" i="2"/>
  <c r="C48" i="1" l="1"/>
  <c r="A44" i="2"/>
  <c r="C49" i="1" l="1"/>
  <c r="A45" i="2"/>
  <c r="C50" i="1" l="1"/>
  <c r="A46" i="2"/>
  <c r="C51" i="1" l="1"/>
  <c r="A47" i="2"/>
  <c r="C52" i="1" l="1"/>
  <c r="A48" i="2"/>
  <c r="A49" i="2" l="1"/>
  <c r="C53" i="1"/>
  <c r="C54" i="1" l="1"/>
  <c r="A50" i="2"/>
  <c r="C55" i="1" l="1"/>
  <c r="A51" i="2"/>
  <c r="A438" i="2" l="1"/>
  <c r="C56" i="1"/>
  <c r="A52" i="2"/>
  <c r="C358" i="1" l="1"/>
  <c r="A439" i="2" s="1"/>
  <c r="C57" i="1"/>
  <c r="A53" i="2"/>
  <c r="C359" i="1" l="1"/>
  <c r="A440" i="2" s="1"/>
  <c r="C58" i="1"/>
  <c r="A54" i="2"/>
  <c r="C360" i="1" l="1"/>
  <c r="A441" i="2" s="1"/>
  <c r="C59" i="1"/>
  <c r="A55" i="2"/>
  <c r="C361" i="1" l="1"/>
  <c r="A442" i="2" s="1"/>
  <c r="C60" i="1"/>
  <c r="A56" i="2"/>
  <c r="C362" i="1" l="1"/>
  <c r="A443" i="2" s="1"/>
  <c r="C61" i="1"/>
  <c r="A57" i="2"/>
  <c r="C363" i="1" l="1"/>
  <c r="A444" i="2" s="1"/>
  <c r="C62" i="1"/>
  <c r="A58" i="2"/>
  <c r="C364" i="1" l="1"/>
  <c r="A445" i="2" s="1"/>
  <c r="C63" i="1"/>
  <c r="A59" i="2"/>
  <c r="C365" i="1" l="1"/>
  <c r="A446" i="2" s="1"/>
  <c r="C64" i="1"/>
  <c r="A60" i="2"/>
  <c r="C366" i="1" l="1"/>
  <c r="A447" i="2" s="1"/>
  <c r="C65" i="1"/>
  <c r="A61" i="2"/>
  <c r="C367" i="1" l="1"/>
  <c r="A448" i="2" s="1"/>
  <c r="C66" i="1"/>
  <c r="A62" i="2"/>
  <c r="C368" i="1" l="1"/>
  <c r="A449" i="2" s="1"/>
  <c r="C67" i="1"/>
  <c r="A63" i="2"/>
  <c r="C369" i="1" l="1"/>
  <c r="A450" i="2" s="1"/>
  <c r="C68" i="1"/>
  <c r="A64" i="2"/>
  <c r="C370" i="1" l="1"/>
  <c r="A451" i="2" s="1"/>
  <c r="A65" i="2"/>
  <c r="C69" i="1"/>
  <c r="C371" i="1" l="1"/>
  <c r="A452" i="2" s="1"/>
  <c r="C70" i="1"/>
  <c r="A66" i="2"/>
  <c r="C372" i="1" l="1"/>
  <c r="A453" i="2" s="1"/>
  <c r="C71" i="1"/>
  <c r="A67" i="2"/>
  <c r="C373" i="1" l="1"/>
  <c r="A454" i="2" s="1"/>
  <c r="C72" i="1"/>
  <c r="A68" i="2"/>
  <c r="C374" i="1" l="1"/>
  <c r="A455" i="2" s="1"/>
  <c r="C73" i="1"/>
  <c r="A69" i="2"/>
  <c r="C375" i="1" l="1"/>
  <c r="A456" i="2" s="1"/>
  <c r="C74" i="1"/>
  <c r="A70" i="2"/>
  <c r="C376" i="1" l="1"/>
  <c r="A457" i="2" s="1"/>
  <c r="C75" i="1"/>
  <c r="A71" i="2"/>
  <c r="C76" i="1" l="1"/>
  <c r="A72" i="2"/>
  <c r="C77" i="1" l="1"/>
  <c r="A73" i="2"/>
  <c r="C78" i="1" l="1"/>
  <c r="A74" i="2"/>
  <c r="C79" i="1" l="1"/>
  <c r="A75" i="2"/>
  <c r="C80" i="1" l="1"/>
  <c r="A76" i="2"/>
  <c r="C81" i="1" l="1"/>
  <c r="A77" i="2"/>
  <c r="C82" i="1" l="1"/>
  <c r="A78" i="2"/>
  <c r="C83" i="1" l="1"/>
  <c r="A79" i="2"/>
  <c r="C84" i="1" l="1"/>
  <c r="A80" i="2"/>
  <c r="C85" i="1" l="1"/>
  <c r="A81" i="2"/>
  <c r="C86" i="1" l="1"/>
  <c r="A82" i="2"/>
  <c r="C87" i="1" l="1"/>
  <c r="A83" i="2"/>
  <c r="C88" i="1" l="1"/>
  <c r="A84" i="2"/>
  <c r="C89" i="1" l="1"/>
  <c r="A85" i="2"/>
  <c r="C90" i="1" l="1"/>
  <c r="A86" i="2"/>
  <c r="C91" i="1" l="1"/>
  <c r="A87" i="2"/>
  <c r="C92" i="1" l="1"/>
  <c r="A88" i="2"/>
  <c r="C93" i="1" l="1"/>
  <c r="A89" i="2"/>
  <c r="C94" i="1" l="1"/>
  <c r="A90" i="2"/>
  <c r="C95" i="1" l="1"/>
  <c r="A91" i="2"/>
  <c r="C96" i="1" l="1"/>
  <c r="A92" i="2"/>
  <c r="C97" i="1" l="1"/>
  <c r="A93" i="2"/>
  <c r="C98" i="1" l="1"/>
  <c r="A94" i="2"/>
  <c r="C99" i="1" l="1"/>
  <c r="A95" i="2"/>
  <c r="C100" i="1" l="1"/>
  <c r="A96" i="2"/>
  <c r="A97" i="2" l="1"/>
  <c r="C101" i="1"/>
  <c r="A98" i="2" l="1"/>
  <c r="C102" i="1"/>
  <c r="C103" i="1" l="1"/>
  <c r="A99" i="2"/>
  <c r="C104" i="1" l="1"/>
  <c r="A100" i="2"/>
  <c r="C105" i="1" l="1"/>
  <c r="A101" i="2"/>
  <c r="C106" i="1" l="1"/>
  <c r="A102" i="2"/>
  <c r="C107" i="1" l="1"/>
  <c r="A103" i="2"/>
  <c r="C108" i="1" l="1"/>
  <c r="A104" i="2"/>
  <c r="C109" i="1" l="1"/>
  <c r="A105" i="2"/>
  <c r="C110" i="1" l="1"/>
  <c r="A106" i="2"/>
  <c r="C111" i="1" l="1"/>
  <c r="A107" i="2"/>
  <c r="C112" i="1" l="1"/>
  <c r="A108" i="2"/>
  <c r="C113" i="1" l="1"/>
  <c r="A109" i="2"/>
  <c r="C114" i="1" l="1"/>
  <c r="A110" i="2"/>
  <c r="C115" i="1" l="1"/>
  <c r="A111" i="2"/>
  <c r="C116" i="1" l="1"/>
  <c r="A112" i="2"/>
  <c r="A113" i="2" l="1"/>
  <c r="C117" i="1"/>
  <c r="C118" i="1" l="1"/>
  <c r="A114" i="2"/>
  <c r="C119" i="1" l="1"/>
  <c r="A115" i="2"/>
  <c r="C120" i="1" l="1"/>
  <c r="A116" i="2"/>
  <c r="C121" i="1" l="1"/>
  <c r="A117" i="2"/>
  <c r="C122" i="1" l="1"/>
  <c r="A118" i="2"/>
  <c r="C123" i="1" l="1"/>
  <c r="A119" i="2"/>
  <c r="C124" i="1" l="1"/>
  <c r="A120" i="2"/>
  <c r="C125" i="1" l="1"/>
  <c r="A121" i="2"/>
  <c r="C126" i="1" l="1"/>
  <c r="A122" i="2"/>
  <c r="C127" i="1" l="1"/>
  <c r="A123" i="2"/>
  <c r="C128" i="1" l="1"/>
  <c r="A124" i="2"/>
  <c r="C129" i="1" l="1"/>
  <c r="A125" i="2"/>
  <c r="C130" i="1" l="1"/>
  <c r="A126" i="2"/>
  <c r="C131" i="1" l="1"/>
  <c r="A127" i="2"/>
  <c r="C132" i="1" l="1"/>
  <c r="A128" i="2"/>
  <c r="A129" i="2" l="1"/>
  <c r="C133" i="1"/>
  <c r="A130" i="2" l="1"/>
  <c r="C134" i="1"/>
  <c r="C135" i="1" l="1"/>
  <c r="A131" i="2"/>
  <c r="C136" i="1" l="1"/>
  <c r="A132" i="2"/>
  <c r="C137" i="1" l="1"/>
  <c r="A133" i="2"/>
  <c r="C138" i="1" l="1"/>
  <c r="A134" i="2"/>
  <c r="C139" i="1" l="1"/>
  <c r="A135" i="2"/>
  <c r="C140" i="1" l="1"/>
  <c r="A136" i="2"/>
  <c r="C141" i="1" l="1"/>
  <c r="A137" i="2"/>
  <c r="C142" i="1" l="1"/>
  <c r="A138" i="2"/>
  <c r="C143" i="1" l="1"/>
  <c r="A139" i="2"/>
  <c r="C144" i="1" l="1"/>
  <c r="A140" i="2"/>
  <c r="C145" i="1" l="1"/>
  <c r="A141" i="2"/>
  <c r="C146" i="1" l="1"/>
  <c r="A142" i="2"/>
  <c r="C147" i="1" l="1"/>
  <c r="A143" i="2"/>
  <c r="C148" i="1" l="1"/>
  <c r="A144" i="2"/>
  <c r="A145" i="2" l="1"/>
  <c r="C149" i="1"/>
  <c r="C150" i="1" l="1"/>
  <c r="A146" i="2"/>
  <c r="C151" i="1" l="1"/>
  <c r="A147" i="2"/>
  <c r="C152" i="1" l="1"/>
  <c r="A148" i="2"/>
  <c r="C153" i="1" l="1"/>
  <c r="A149" i="2"/>
  <c r="C154" i="1" l="1"/>
  <c r="A150" i="2"/>
  <c r="C155" i="1" l="1"/>
  <c r="A151" i="2"/>
  <c r="C156" i="1" l="1"/>
  <c r="A152" i="2"/>
  <c r="C157" i="1" l="1"/>
  <c r="A153" i="2"/>
  <c r="C158" i="1" l="1"/>
  <c r="A154" i="2"/>
  <c r="C159" i="1" l="1"/>
  <c r="A155" i="2"/>
  <c r="C160" i="1" l="1"/>
  <c r="A156" i="2"/>
  <c r="C161" i="1" l="1"/>
  <c r="A157" i="2"/>
  <c r="C162" i="1" l="1"/>
  <c r="A158" i="2"/>
  <c r="C163" i="1" l="1"/>
  <c r="A159" i="2"/>
  <c r="C164" i="1" l="1"/>
  <c r="A160" i="2"/>
  <c r="A161" i="2" l="1"/>
  <c r="C165" i="1"/>
  <c r="C166" i="1" l="1"/>
  <c r="A162" i="2"/>
  <c r="C167" i="1" l="1"/>
  <c r="A163" i="2"/>
  <c r="C168" i="1" l="1"/>
  <c r="A164" i="2"/>
  <c r="C169" i="1" l="1"/>
  <c r="A165" i="2"/>
  <c r="C170" i="1" l="1"/>
  <c r="A166" i="2"/>
  <c r="C171" i="1" l="1"/>
  <c r="A167" i="2"/>
  <c r="C172" i="1" l="1"/>
  <c r="A168" i="2"/>
  <c r="C173" i="1" l="1"/>
  <c r="A169" i="2"/>
  <c r="C174" i="1" l="1"/>
  <c r="A170" i="2"/>
  <c r="C175" i="1" l="1"/>
  <c r="A171" i="2"/>
  <c r="C176" i="1" l="1"/>
  <c r="A172" i="2"/>
  <c r="C177" i="1" l="1"/>
  <c r="A173" i="2"/>
  <c r="C178" i="1" l="1"/>
  <c r="A174" i="2"/>
  <c r="C179" i="1" l="1"/>
  <c r="A175" i="2"/>
  <c r="C180" i="1" l="1"/>
  <c r="A176" i="2"/>
  <c r="C181" i="1" l="1"/>
  <c r="A177" i="2"/>
  <c r="C182" i="1" l="1"/>
  <c r="A178" i="2"/>
  <c r="C183" i="1" l="1"/>
  <c r="A179" i="2"/>
  <c r="C184" i="1" l="1"/>
  <c r="A180" i="2"/>
  <c r="C185" i="1" l="1"/>
  <c r="A181" i="2"/>
  <c r="C186" i="1" l="1"/>
  <c r="A182" i="2"/>
  <c r="C187" i="1" l="1"/>
  <c r="A183" i="2"/>
  <c r="C188" i="1" l="1"/>
  <c r="A184" i="2"/>
  <c r="C189" i="1" l="1"/>
  <c r="A185" i="2"/>
  <c r="C190" i="1" l="1"/>
  <c r="A186" i="2"/>
  <c r="C191" i="1" l="1"/>
  <c r="A187" i="2"/>
  <c r="C192" i="1" l="1"/>
  <c r="A188" i="2"/>
  <c r="C193" i="1" l="1"/>
  <c r="A189" i="2"/>
  <c r="C194" i="1" l="1"/>
  <c r="A190" i="2"/>
  <c r="C195" i="1" l="1"/>
  <c r="A191" i="2"/>
  <c r="C196" i="1" l="1"/>
  <c r="A192" i="2"/>
  <c r="A193" i="2" l="1"/>
  <c r="C197" i="1"/>
  <c r="C198" i="1" l="1"/>
  <c r="A194" i="2"/>
  <c r="C199" i="1" l="1"/>
  <c r="A195" i="2"/>
  <c r="C200" i="1" l="1"/>
  <c r="A196" i="2"/>
  <c r="C201" i="1" l="1"/>
  <c r="A197" i="2"/>
  <c r="C202" i="1" l="1"/>
  <c r="A198" i="2"/>
  <c r="C203" i="1" l="1"/>
  <c r="A199" i="2"/>
  <c r="C204" i="1" l="1"/>
  <c r="A200" i="2"/>
  <c r="C205" i="1" l="1"/>
  <c r="A201" i="2"/>
  <c r="C206" i="1" l="1"/>
  <c r="A202" i="2"/>
  <c r="C207" i="1" l="1"/>
  <c r="A203" i="2"/>
  <c r="C208" i="1" l="1"/>
  <c r="A204" i="2"/>
  <c r="C209" i="1" l="1"/>
  <c r="A205" i="2"/>
  <c r="C210" i="1" l="1"/>
  <c r="A206" i="2"/>
  <c r="C211" i="1" l="1"/>
  <c r="A207" i="2"/>
  <c r="C212" i="1" l="1"/>
  <c r="A208" i="2"/>
  <c r="A209" i="2" l="1"/>
  <c r="C213" i="1"/>
  <c r="C214" i="1" l="1"/>
  <c r="A210" i="2"/>
  <c r="C215" i="1" l="1"/>
  <c r="A211" i="2"/>
  <c r="C216" i="1" l="1"/>
  <c r="A212" i="2"/>
  <c r="C217" i="1" l="1"/>
  <c r="A213" i="2"/>
  <c r="C218" i="1" l="1"/>
  <c r="A214" i="2"/>
  <c r="C219" i="1" l="1"/>
  <c r="A215" i="2"/>
  <c r="C220" i="1" l="1"/>
  <c r="A216" i="2"/>
  <c r="C221" i="1" l="1"/>
  <c r="A217" i="2"/>
  <c r="C222" i="1" l="1"/>
  <c r="A218" i="2"/>
  <c r="C223" i="1" l="1"/>
  <c r="A219" i="2"/>
  <c r="C224" i="1" l="1"/>
  <c r="A220" i="2"/>
  <c r="C225" i="1" l="1"/>
  <c r="A221" i="2"/>
  <c r="C226" i="1" l="1"/>
  <c r="A222" i="2"/>
  <c r="C227" i="1" l="1"/>
  <c r="A223" i="2"/>
  <c r="C228" i="1" l="1"/>
  <c r="A224" i="2"/>
  <c r="A225" i="2" l="1"/>
  <c r="C229" i="1"/>
  <c r="C230" i="1" l="1"/>
  <c r="A226" i="2"/>
  <c r="C231" i="1" l="1"/>
  <c r="A227" i="2"/>
  <c r="C232" i="1" l="1"/>
  <c r="A228" i="2"/>
  <c r="C233" i="1" l="1"/>
  <c r="A229" i="2"/>
  <c r="C234" i="1" l="1"/>
  <c r="A230" i="2"/>
  <c r="C235" i="1" l="1"/>
  <c r="A231" i="2"/>
  <c r="C236" i="1" l="1"/>
  <c r="A232" i="2"/>
  <c r="C237" i="1" l="1"/>
  <c r="A233" i="2"/>
  <c r="C238" i="1" l="1"/>
  <c r="A234" i="2"/>
  <c r="C239" i="1" l="1"/>
  <c r="A235" i="2"/>
  <c r="C240" i="1" l="1"/>
  <c r="A236" i="2"/>
  <c r="C241" i="1" l="1"/>
  <c r="A237" i="2"/>
  <c r="C242" i="1" l="1"/>
  <c r="A238" i="2"/>
  <c r="C243" i="1" l="1"/>
  <c r="A239" i="2"/>
  <c r="C244" i="1" l="1"/>
  <c r="A240" i="2"/>
  <c r="C245" i="1" l="1"/>
  <c r="A241" i="2"/>
  <c r="C246" i="1" l="1"/>
  <c r="A242" i="2"/>
  <c r="C247" i="1" l="1"/>
  <c r="A243" i="2"/>
  <c r="C248" i="1" l="1"/>
  <c r="A244" i="2"/>
  <c r="C249" i="1" l="1"/>
  <c r="A245" i="2"/>
  <c r="C250" i="1" l="1"/>
  <c r="A246" i="2"/>
  <c r="C251" i="1" l="1"/>
  <c r="A247" i="2"/>
  <c r="C252" i="1" l="1"/>
  <c r="A248" i="2"/>
  <c r="C253" i="1" l="1"/>
  <c r="A249" i="2"/>
  <c r="C254" i="1" l="1"/>
  <c r="A250" i="2"/>
  <c r="C255" i="1" l="1"/>
  <c r="A251" i="2"/>
  <c r="C256" i="1" l="1"/>
  <c r="A252" i="2"/>
  <c r="C257" i="1" l="1"/>
  <c r="A253" i="2"/>
  <c r="C258" i="1" l="1"/>
  <c r="A254" i="2"/>
  <c r="C259" i="1" l="1"/>
  <c r="A255" i="2"/>
  <c r="C260" i="1" l="1"/>
  <c r="A256" i="2"/>
  <c r="A257" i="2" l="1"/>
  <c r="C261" i="1"/>
  <c r="C262" i="1" l="1"/>
  <c r="A258" i="2"/>
  <c r="C263" i="1" l="1"/>
  <c r="A259" i="2"/>
  <c r="C264" i="1" l="1"/>
  <c r="A260" i="2"/>
  <c r="C265" i="1" l="1"/>
  <c r="A261" i="2"/>
  <c r="C266" i="1" l="1"/>
  <c r="A262" i="2"/>
  <c r="C267" i="1" l="1"/>
  <c r="A263" i="2"/>
  <c r="C268" i="1" l="1"/>
  <c r="A264" i="2"/>
  <c r="C269" i="1" l="1"/>
  <c r="A265" i="2"/>
  <c r="C270" i="1" l="1"/>
  <c r="A266" i="2"/>
  <c r="C271" i="1" l="1"/>
  <c r="A267" i="2"/>
  <c r="C272" i="1" l="1"/>
  <c r="A268" i="2"/>
  <c r="C273" i="1" l="1"/>
  <c r="A269" i="2"/>
  <c r="C274" i="1" l="1"/>
  <c r="A270" i="2"/>
  <c r="C275" i="1" l="1"/>
  <c r="A271" i="2"/>
  <c r="C276" i="1" l="1"/>
  <c r="A272" i="2"/>
  <c r="C277" i="1" l="1"/>
  <c r="A273" i="2"/>
  <c r="A274" i="2" l="1"/>
  <c r="C278" i="1"/>
  <c r="C279" i="1" l="1"/>
  <c r="A275" i="2"/>
  <c r="C280" i="1" l="1"/>
  <c r="A276" i="2"/>
  <c r="C281" i="1" l="1"/>
  <c r="A277" i="2"/>
  <c r="C282" i="1" l="1"/>
  <c r="A278" i="2"/>
  <c r="C283" i="1" l="1"/>
  <c r="A279" i="2"/>
  <c r="C284" i="1" l="1"/>
  <c r="A280" i="2"/>
  <c r="C285" i="1" l="1"/>
  <c r="A281" i="2"/>
  <c r="C286" i="1" l="1"/>
  <c r="A282" i="2"/>
  <c r="C287" i="1" l="1"/>
  <c r="A283" i="2"/>
  <c r="C288" i="1" l="1"/>
  <c r="A284" i="2"/>
  <c r="C289" i="1" l="1"/>
  <c r="A285" i="2"/>
  <c r="C290" i="1" l="1"/>
  <c r="A286" i="2"/>
  <c r="C291" i="1" l="1"/>
  <c r="A287" i="2"/>
  <c r="C292" i="1" l="1"/>
  <c r="A288" i="2"/>
  <c r="C413" i="1" l="1"/>
  <c r="A289" i="2"/>
  <c r="C414" i="1" l="1"/>
  <c r="A290" i="2"/>
  <c r="C415" i="1" l="1"/>
  <c r="A291" i="2"/>
  <c r="C416" i="1" l="1"/>
  <c r="A292" i="2"/>
  <c r="A293" i="2" l="1"/>
  <c r="C417" i="1"/>
  <c r="C418" i="1" l="1"/>
  <c r="A294" i="2"/>
  <c r="C419" i="1" l="1"/>
  <c r="A295" i="2"/>
  <c r="C420" i="1" l="1"/>
  <c r="A296" i="2"/>
  <c r="A297" i="2" l="1"/>
  <c r="C421" i="1"/>
  <c r="C422" i="1" l="1"/>
  <c r="A298" i="2"/>
  <c r="C423" i="1" l="1"/>
  <c r="A299" i="2"/>
  <c r="C424" i="1" l="1"/>
  <c r="A300" i="2"/>
  <c r="A301" i="2" l="1"/>
  <c r="C425" i="1"/>
  <c r="C426" i="1" l="1"/>
  <c r="A302" i="2"/>
  <c r="C427" i="1" l="1"/>
  <c r="A303" i="2"/>
  <c r="C428" i="1" l="1"/>
  <c r="A304" i="2"/>
  <c r="C429" i="1" l="1"/>
  <c r="A305" i="2"/>
  <c r="C430" i="1" l="1"/>
  <c r="A306" i="2"/>
  <c r="C431" i="1" l="1"/>
  <c r="A307" i="2"/>
  <c r="C432" i="1" l="1"/>
  <c r="A308" i="2"/>
  <c r="A309" i="2" l="1"/>
  <c r="C433" i="1"/>
  <c r="C434" i="1" l="1"/>
  <c r="A310" i="2"/>
  <c r="C435" i="1" l="1"/>
  <c r="A311" i="2"/>
  <c r="C436" i="1" l="1"/>
  <c r="A312" i="2"/>
  <c r="A313" i="2" l="1"/>
  <c r="A314" i="2" l="1"/>
  <c r="C438" i="1"/>
  <c r="C439" i="1" l="1"/>
  <c r="A315" i="2"/>
  <c r="C440" i="1" l="1"/>
  <c r="A316" i="2"/>
  <c r="A317" i="2" l="1"/>
  <c r="C441" i="1"/>
  <c r="A318" i="2" l="1"/>
  <c r="C442" i="1"/>
  <c r="C443" i="1" l="1"/>
  <c r="A319" i="2"/>
  <c r="C444" i="1" l="1"/>
  <c r="A320" i="2"/>
  <c r="A321" i="2" l="1"/>
  <c r="C445" i="1"/>
  <c r="A322" i="2" l="1"/>
  <c r="C446" i="1"/>
  <c r="C447" i="1" l="1"/>
  <c r="A323" i="2"/>
  <c r="C448" i="1" l="1"/>
  <c r="A324" i="2"/>
  <c r="C449" i="1" l="1"/>
  <c r="A325" i="2"/>
  <c r="C450" i="1" l="1"/>
  <c r="A326" i="2"/>
  <c r="C451" i="1" l="1"/>
  <c r="A327" i="2"/>
  <c r="C452" i="1" l="1"/>
  <c r="A328" i="2"/>
  <c r="A329" i="2" l="1"/>
  <c r="C453" i="1"/>
  <c r="A330" i="2" l="1"/>
  <c r="C454" i="1"/>
  <c r="C455" i="1" l="1"/>
  <c r="A331" i="2"/>
  <c r="C456" i="1" l="1"/>
  <c r="A332" i="2"/>
  <c r="C457" i="1" l="1"/>
  <c r="A333" i="2"/>
  <c r="C458" i="1" l="1"/>
  <c r="A334" i="2"/>
  <c r="C459" i="1" l="1"/>
  <c r="A335" i="2"/>
  <c r="C460" i="1" l="1"/>
  <c r="A336" i="2"/>
  <c r="C461" i="1" l="1"/>
  <c r="A337" i="2"/>
  <c r="C462" i="1" l="1"/>
  <c r="A338" i="2"/>
  <c r="C463" i="1" l="1"/>
  <c r="A339" i="2"/>
  <c r="C464" i="1" l="1"/>
  <c r="A340" i="2"/>
  <c r="C465" i="1" l="1"/>
  <c r="A341" i="2"/>
  <c r="C466" i="1" l="1"/>
  <c r="A342" i="2"/>
  <c r="C467" i="1" l="1"/>
  <c r="A343" i="2"/>
  <c r="C468" i="1" l="1"/>
  <c r="A344" i="2"/>
  <c r="C469" i="1" l="1"/>
  <c r="A345" i="2"/>
  <c r="C470" i="1" l="1"/>
  <c r="A346" i="2"/>
  <c r="C471" i="1" l="1"/>
  <c r="A347" i="2"/>
  <c r="C472" i="1" l="1"/>
  <c r="A348" i="2"/>
  <c r="C473" i="1" l="1"/>
  <c r="A349" i="2"/>
  <c r="C474" i="1" l="1"/>
  <c r="A350" i="2"/>
  <c r="C475" i="1" l="1"/>
  <c r="A351" i="2"/>
  <c r="C476" i="1" l="1"/>
  <c r="A352" i="2"/>
  <c r="A353" i="2" l="1"/>
  <c r="C477" i="1"/>
  <c r="C478" i="1" l="1"/>
  <c r="A354" i="2"/>
  <c r="C479" i="1" l="1"/>
  <c r="A355" i="2"/>
  <c r="C480" i="1" l="1"/>
  <c r="A356" i="2"/>
  <c r="C481" i="1" l="1"/>
  <c r="A357" i="2"/>
  <c r="C482" i="1" l="1"/>
  <c r="A358" i="2"/>
  <c r="C483" i="1" l="1"/>
  <c r="A359" i="2"/>
  <c r="C484" i="1" l="1"/>
  <c r="A360" i="2"/>
  <c r="A361" i="2" l="1"/>
  <c r="C485" i="1"/>
  <c r="A362" i="2" l="1"/>
  <c r="C486" i="1"/>
  <c r="C487" i="1" l="1"/>
  <c r="A363" i="2"/>
  <c r="C488" i="1" l="1"/>
  <c r="A364" i="2"/>
  <c r="A365" i="2" l="1"/>
  <c r="C489" i="1"/>
  <c r="C490" i="1" l="1"/>
  <c r="A366" i="2"/>
  <c r="C491" i="1" l="1"/>
  <c r="A367" i="2"/>
  <c r="C492" i="1" l="1"/>
  <c r="A368" i="2"/>
  <c r="A369" i="2" l="1"/>
  <c r="C493" i="1"/>
  <c r="C494" i="1" l="1"/>
  <c r="A370" i="2"/>
  <c r="C495" i="1" l="1"/>
  <c r="A371" i="2"/>
  <c r="C496" i="1" l="1"/>
  <c r="A373" i="2" s="1"/>
  <c r="A372" i="2"/>
</calcChain>
</file>

<file path=xl/sharedStrings.xml><?xml version="1.0" encoding="utf-8"?>
<sst xmlns="http://schemas.openxmlformats.org/spreadsheetml/2006/main" count="127" uniqueCount="72">
  <si>
    <t>Node</t>
  </si>
  <si>
    <t>x</t>
  </si>
  <si>
    <t>y</t>
  </si>
  <si>
    <t>z</t>
  </si>
  <si>
    <t>Floors 1-7 Grid</t>
  </si>
  <si>
    <t>Ground Floor</t>
  </si>
  <si>
    <t>Floor/Splice</t>
  </si>
  <si>
    <t>x1</t>
  </si>
  <si>
    <t>x2</t>
  </si>
  <si>
    <t>x3</t>
  </si>
  <si>
    <t>y1</t>
  </si>
  <si>
    <t>y2</t>
  </si>
  <si>
    <t>y3</t>
  </si>
  <si>
    <t>ft</t>
  </si>
  <si>
    <t>dim</t>
  </si>
  <si>
    <t>node_num</t>
  </si>
  <si>
    <t>Elevation (ft)</t>
  </si>
  <si>
    <t>Top of Foundation</t>
  </si>
  <si>
    <t>Top of Steel</t>
  </si>
  <si>
    <t>identifier</t>
  </si>
  <si>
    <t>1st Level</t>
  </si>
  <si>
    <t>2nd Level</t>
  </si>
  <si>
    <t>3rd Level</t>
  </si>
  <si>
    <t>4th Level</t>
  </si>
  <si>
    <t>5th Level</t>
  </si>
  <si>
    <t>6th Level</t>
  </si>
  <si>
    <t>7th Level</t>
  </si>
  <si>
    <t>Floors Plan 2 (8th and above)</t>
  </si>
  <si>
    <t>8th Level</t>
  </si>
  <si>
    <t>col_c1</t>
  </si>
  <si>
    <t>col_c1 (top)</t>
  </si>
  <si>
    <t>col_c2 (top)</t>
  </si>
  <si>
    <t>col_c3 (top)</t>
  </si>
  <si>
    <t>col_c4 (top)</t>
  </si>
  <si>
    <t>col_c5 (top)</t>
  </si>
  <si>
    <t>col_c6 (top)</t>
  </si>
  <si>
    <t>col_ex1 (top)</t>
  </si>
  <si>
    <t>col_ex4 (top)</t>
  </si>
  <si>
    <t>col_ex2 (top)</t>
  </si>
  <si>
    <t>col_ex3 (top)</t>
  </si>
  <si>
    <t>col_ex5 (top)</t>
  </si>
  <si>
    <t>col_ey1 (top)</t>
  </si>
  <si>
    <t>col_ey2 (top)</t>
  </si>
  <si>
    <t>col_ey3 (top)</t>
  </si>
  <si>
    <t>col_ey4 (top)</t>
  </si>
  <si>
    <t>col_ey5 (top)</t>
  </si>
  <si>
    <t>col_i1 (top)</t>
  </si>
  <si>
    <t>col_i2 (top)</t>
  </si>
  <si>
    <t>col_i3 (top)</t>
  </si>
  <si>
    <t>col_i4 (top)</t>
  </si>
  <si>
    <t>Corner Columns</t>
  </si>
  <si>
    <t>node_i</t>
  </si>
  <si>
    <t>node_j</t>
  </si>
  <si>
    <t>element_id</t>
  </si>
  <si>
    <t>section_id</t>
  </si>
  <si>
    <t>transFlag</t>
  </si>
  <si>
    <t>mass_addl</t>
  </si>
  <si>
    <t>col_c2</t>
  </si>
  <si>
    <t>col_c3</t>
  </si>
  <si>
    <t>9th Level</t>
  </si>
  <si>
    <t>Note: hangers not included</t>
  </si>
  <si>
    <t>10th Level</t>
  </si>
  <si>
    <t>y4</t>
  </si>
  <si>
    <t>y5</t>
  </si>
  <si>
    <t>Top of steel</t>
  </si>
  <si>
    <t>242 elev</t>
  </si>
  <si>
    <t>258 elev</t>
  </si>
  <si>
    <t>272 elev</t>
  </si>
  <si>
    <t>281 elev</t>
  </si>
  <si>
    <t>287 elev</t>
  </si>
  <si>
    <t>Truss bottom</t>
  </si>
  <si>
    <t>x4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</si>
</sst>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3" tint="-0.249977111117893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0" fillId="0" borderId="0" xfId="0" applyAlignment="1">
      <alignment horizontal="center" vertical="center"/>
    </xf>
    <xf numFmtId="0" fontId="1" fillId="2" borderId="0" xfId="0" applyFont="1" applyFill="1"/>
    <xf numFmtId="2" fontId="0" fillId="0" borderId="0" xfId="0" applyNumberFormat="1" applyAlignment="1">
      <alignment horizontal="center" vertical="center"/>
    </xf>
    <xf numFmtId="0" fontId="0" fillId="0" borderId="1" xfId="0" applyBorder="1"/>
    <xf numFmtId="0" fontId="0" fillId="0" borderId="1" xfId="0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0" fontId="0" fillId="0" borderId="0" xfId="0" applyAlignment="1">
      <alignment vertical="center"/>
    </xf>
    <xf numFmtId="0" fontId="0" fillId="0" borderId="1" xfId="0" applyBorder="1" applyAlignment="1">
      <alignment horizontal="center"/>
    </xf>
    <xf numFmtId="2" fontId="0" fillId="0" borderId="0" xfId="0" applyNumberFormat="1"/>
    <xf numFmtId="0" fontId="0" fillId="3" borderId="1" xfId="0" applyFill="1" applyBorder="1"/>
    <xf numFmtId="0" fontId="0" fillId="3" borderId="0" xfId="0" applyFill="1"/>
    <xf numFmtId="0" fontId="0" fillId="4" borderId="1" xfId="0" applyFill="1" applyBorder="1"/>
    <xf numFmtId="0" fontId="0" fillId="4" borderId="0" xfId="0" applyFill="1"/>
    <xf numFmtId="0" fontId="0" fillId="5" borderId="1" xfId="0" applyFill="1" applyBorder="1"/>
    <xf numFmtId="0" fontId="0" fillId="5" borderId="0" xfId="0" applyFill="1"/>
    <xf numFmtId="0" fontId="0" fillId="6" borderId="1" xfId="0" applyFill="1" applyBorder="1"/>
    <xf numFmtId="0" fontId="0" fillId="6" borderId="0" xfId="0" applyFill="1"/>
    <xf numFmtId="0" fontId="0" fillId="0" borderId="2" xfId="0" applyBorder="1"/>
    <xf numFmtId="2" fontId="0" fillId="0" borderId="2" xfId="0" applyNumberForma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118765</xdr:colOff>
      <xdr:row>1</xdr:row>
      <xdr:rowOff>41563</xdr:rowOff>
    </xdr:from>
    <xdr:to>
      <xdr:col>17</xdr:col>
      <xdr:colOff>417742</xdr:colOff>
      <xdr:row>18</xdr:row>
      <xdr:rowOff>128500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33C1A5-4294-42CC-A613-86C2BBFD2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60438" y="221672"/>
          <a:ext cx="2844403" cy="3144982"/>
        </a:xfrm>
        <a:prstGeom prst="rect">
          <a:avLst/>
        </a:prstGeom>
      </xdr:spPr>
    </xdr:pic>
    <xdr:clientData/>
  </xdr:twoCellAnchor>
  <xdr:oneCellAnchor>
    <xdr:from>
      <xdr:col>14</xdr:col>
      <xdr:colOff>15240</xdr:colOff>
      <xdr:row>243</xdr:row>
      <xdr:rowOff>114300</xdr:rowOff>
    </xdr:from>
    <xdr:ext cx="4320914" cy="4985304"/>
    <xdr:pic>
      <xdr:nvPicPr>
        <xdr:cNvPr id="4" name="Picture 3">
          <a:extLst>
            <a:ext uri="{FF2B5EF4-FFF2-40B4-BE49-F238E27FC236}">
              <a16:creationId xmlns:a16="http://schemas.microsoft.com/office/drawing/2014/main" id="{3F4423D6-4BB6-48BA-A3F6-4092FCE3C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00060" y="44554140"/>
          <a:ext cx="4320914" cy="4985304"/>
        </a:xfrm>
        <a:prstGeom prst="rect">
          <a:avLst/>
        </a:prstGeom>
      </xdr:spPr>
    </xdr:pic>
    <xdr:clientData/>
  </xdr:oneCellAnchor>
  <xdr:oneCellAnchor>
    <xdr:from>
      <xdr:col>14</xdr:col>
      <xdr:colOff>118765</xdr:colOff>
      <xdr:row>412</xdr:row>
      <xdr:rowOff>41563</xdr:rowOff>
    </xdr:from>
    <xdr:ext cx="2844403" cy="3144982"/>
    <xdr:pic>
      <xdr:nvPicPr>
        <xdr:cNvPr id="5" name="Picture 4">
          <a:extLst>
            <a:ext uri="{FF2B5EF4-FFF2-40B4-BE49-F238E27FC236}">
              <a16:creationId xmlns:a16="http://schemas.microsoft.com/office/drawing/2014/main" id="{DCADEA03-9C25-41F1-8776-C7DC3E3A4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64248" y="225482"/>
          <a:ext cx="2844403" cy="3144982"/>
        </a:xfrm>
        <a:prstGeom prst="rect">
          <a:avLst/>
        </a:prstGeom>
      </xdr:spPr>
    </xdr:pic>
    <xdr:clientData/>
  </xdr:oneCellAnchor>
  <xdr:twoCellAnchor editAs="oneCell">
    <xdr:from>
      <xdr:col>7</xdr:col>
      <xdr:colOff>616324</xdr:colOff>
      <xdr:row>271</xdr:row>
      <xdr:rowOff>28014</xdr:rowOff>
    </xdr:from>
    <xdr:to>
      <xdr:col>14</xdr:col>
      <xdr:colOff>257736</xdr:colOff>
      <xdr:row>291</xdr:row>
      <xdr:rowOff>175933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57CAD6-3668-8D8A-652A-AC3A0B5B5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96076" y="48586653"/>
          <a:ext cx="4163430" cy="3731582"/>
        </a:xfrm>
        <a:prstGeom prst="rect">
          <a:avLst/>
        </a:prstGeom>
      </xdr:spPr>
    </xdr:pic>
    <xdr:clientData/>
  </xdr:twoCellAnchor>
  <xdr:twoCellAnchor>
    <xdr:from>
      <xdr:col>10</xdr:col>
      <xdr:colOff>447958</xdr:colOff>
      <xdr:row>277</xdr:row>
      <xdr:rowOff>117883</xdr:rowOff>
    </xdr:from>
    <xdr:to>
      <xdr:col>10</xdr:col>
      <xdr:colOff>457389</xdr:colOff>
      <xdr:row>280</xdr:row>
      <xdr:rowOff>141461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7412D6DC-EDAA-521F-7125-7A85EA08FCA4}"/>
            </a:ext>
          </a:extLst>
        </xdr:cNvPr>
        <xdr:cNvCxnSpPr/>
      </xdr:nvCxnSpPr>
      <xdr:spPr>
        <a:xfrm flipV="1">
          <a:off x="6365718" y="49751621"/>
          <a:ext cx="9431" cy="56112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444751</xdr:colOff>
      <xdr:row>280</xdr:row>
      <xdr:rowOff>155607</xdr:rowOff>
    </xdr:from>
    <xdr:to>
      <xdr:col>11</xdr:col>
      <xdr:colOff>452673</xdr:colOff>
      <xdr:row>280</xdr:row>
      <xdr:rowOff>157116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31273DB-CD23-4077-B589-D399DA7742E5}"/>
            </a:ext>
          </a:extLst>
        </xdr:cNvPr>
        <xdr:cNvCxnSpPr/>
      </xdr:nvCxnSpPr>
      <xdr:spPr>
        <a:xfrm flipV="1">
          <a:off x="6362511" y="50326894"/>
          <a:ext cx="653924" cy="150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561126</xdr:colOff>
      <xdr:row>288</xdr:row>
      <xdr:rowOff>84877</xdr:rowOff>
    </xdr:from>
    <xdr:to>
      <xdr:col>10</xdr:col>
      <xdr:colOff>108453</xdr:colOff>
      <xdr:row>288</xdr:row>
      <xdr:rowOff>127315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36C4195E-2E5B-28CC-4B02-D4CFB1E86DCE}"/>
            </a:ext>
          </a:extLst>
        </xdr:cNvPr>
        <xdr:cNvCxnSpPr/>
      </xdr:nvCxnSpPr>
      <xdr:spPr>
        <a:xfrm>
          <a:off x="5186881" y="51689629"/>
          <a:ext cx="839332" cy="4243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95815</xdr:colOff>
      <xdr:row>288</xdr:row>
      <xdr:rowOff>133539</xdr:rowOff>
    </xdr:from>
    <xdr:to>
      <xdr:col>11</xdr:col>
      <xdr:colOff>70731</xdr:colOff>
      <xdr:row>288</xdr:row>
      <xdr:rowOff>165038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5B185C25-291B-4297-B2A9-EB5A82B1FF82}"/>
            </a:ext>
          </a:extLst>
        </xdr:cNvPr>
        <xdr:cNvCxnSpPr/>
      </xdr:nvCxnSpPr>
      <xdr:spPr>
        <a:xfrm>
          <a:off x="6013575" y="51738291"/>
          <a:ext cx="620918" cy="31499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54887</xdr:colOff>
      <xdr:row>288</xdr:row>
      <xdr:rowOff>158624</xdr:rowOff>
    </xdr:from>
    <xdr:to>
      <xdr:col>12</xdr:col>
      <xdr:colOff>278205</xdr:colOff>
      <xdr:row>289</xdr:row>
      <xdr:rowOff>18861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9DBD1849-9899-40B1-A6CF-A5A9DAD45B93}"/>
            </a:ext>
          </a:extLst>
        </xdr:cNvPr>
        <xdr:cNvCxnSpPr/>
      </xdr:nvCxnSpPr>
      <xdr:spPr>
        <a:xfrm>
          <a:off x="6618649" y="51763376"/>
          <a:ext cx="869321" cy="39421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226337</xdr:colOff>
      <xdr:row>288</xdr:row>
      <xdr:rowOff>51869</xdr:rowOff>
    </xdr:from>
    <xdr:ext cx="320985" cy="264560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608D23AD-0955-2755-0542-8C2DB5991B9D}"/>
            </a:ext>
          </a:extLst>
        </xdr:cNvPr>
        <xdr:cNvSpPr txBox="1"/>
      </xdr:nvSpPr>
      <xdr:spPr>
        <a:xfrm>
          <a:off x="5498094" y="51656621"/>
          <a:ext cx="32098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x1</a:t>
          </a:r>
        </a:p>
      </xdr:txBody>
    </xdr:sp>
    <xdr:clientData/>
  </xdr:oneCellAnchor>
  <xdr:oneCellAnchor>
    <xdr:from>
      <xdr:col>10</xdr:col>
      <xdr:colOff>114677</xdr:colOff>
      <xdr:row>288</xdr:row>
      <xdr:rowOff>67524</xdr:rowOff>
    </xdr:from>
    <xdr:ext cx="320985" cy="264560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D6F8ABB0-C883-4BDC-9138-19C9074386CA}"/>
            </a:ext>
          </a:extLst>
        </xdr:cNvPr>
        <xdr:cNvSpPr txBox="1"/>
      </xdr:nvSpPr>
      <xdr:spPr>
        <a:xfrm>
          <a:off x="6032437" y="51672276"/>
          <a:ext cx="32098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x2</a:t>
          </a:r>
        </a:p>
      </xdr:txBody>
    </xdr:sp>
    <xdr:clientData/>
  </xdr:oneCellAnchor>
  <xdr:oneCellAnchor>
    <xdr:from>
      <xdr:col>11</xdr:col>
      <xdr:colOff>309515</xdr:colOff>
      <xdr:row>288</xdr:row>
      <xdr:rowOff>97325</xdr:rowOff>
    </xdr:from>
    <xdr:ext cx="320985" cy="264560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5BB1F15C-7DD2-4444-91F8-E17597F7718D}"/>
            </a:ext>
          </a:extLst>
        </xdr:cNvPr>
        <xdr:cNvSpPr txBox="1"/>
      </xdr:nvSpPr>
      <xdr:spPr>
        <a:xfrm>
          <a:off x="6873277" y="51702077"/>
          <a:ext cx="32098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x3</a:t>
          </a:r>
        </a:p>
      </xdr:txBody>
    </xdr:sp>
    <xdr:clientData/>
  </xdr:oneCellAnchor>
  <xdr:oneCellAnchor>
    <xdr:from>
      <xdr:col>8</xdr:col>
      <xdr:colOff>296878</xdr:colOff>
      <xdr:row>282</xdr:row>
      <xdr:rowOff>169564</xdr:rowOff>
    </xdr:from>
    <xdr:ext cx="322974" cy="264560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3E132770-36BF-42B0-8047-6DA4554592ED}"/>
            </a:ext>
          </a:extLst>
        </xdr:cNvPr>
        <xdr:cNvSpPr txBox="1"/>
      </xdr:nvSpPr>
      <xdr:spPr>
        <a:xfrm>
          <a:off x="4922633" y="50699217"/>
          <a:ext cx="32297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y1</a:t>
          </a:r>
        </a:p>
      </xdr:txBody>
    </xdr:sp>
    <xdr:clientData/>
  </xdr:oneCellAnchor>
  <xdr:oneCellAnchor>
    <xdr:from>
      <xdr:col>8</xdr:col>
      <xdr:colOff>317248</xdr:colOff>
      <xdr:row>279</xdr:row>
      <xdr:rowOff>6036</xdr:rowOff>
    </xdr:from>
    <xdr:ext cx="322974" cy="264560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9A279ED1-0643-41F0-A4F8-54C0CE031C77}"/>
            </a:ext>
          </a:extLst>
        </xdr:cNvPr>
        <xdr:cNvSpPr txBox="1"/>
      </xdr:nvSpPr>
      <xdr:spPr>
        <a:xfrm>
          <a:off x="4943003" y="49998140"/>
          <a:ext cx="32297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y2</a:t>
          </a:r>
        </a:p>
      </xdr:txBody>
    </xdr:sp>
    <xdr:clientData/>
  </xdr:oneCellAnchor>
  <xdr:oneCellAnchor>
    <xdr:from>
      <xdr:col>8</xdr:col>
      <xdr:colOff>347049</xdr:colOff>
      <xdr:row>274</xdr:row>
      <xdr:rowOff>139573</xdr:rowOff>
    </xdr:from>
    <xdr:ext cx="322974" cy="264560"/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2759510E-9F0D-48E2-863C-A4F4D69D3F9C}"/>
            </a:ext>
          </a:extLst>
        </xdr:cNvPr>
        <xdr:cNvSpPr txBox="1"/>
      </xdr:nvSpPr>
      <xdr:spPr>
        <a:xfrm>
          <a:off x="4972804" y="49235761"/>
          <a:ext cx="32297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y3</a:t>
          </a:r>
        </a:p>
      </xdr:txBody>
    </xdr:sp>
    <xdr:clientData/>
  </xdr:oneCellAnchor>
  <xdr:twoCellAnchor>
    <xdr:from>
      <xdr:col>8</xdr:col>
      <xdr:colOff>504542</xdr:colOff>
      <xdr:row>282</xdr:row>
      <xdr:rowOff>70731</xdr:rowOff>
    </xdr:from>
    <xdr:to>
      <xdr:col>8</xdr:col>
      <xdr:colOff>537549</xdr:colOff>
      <xdr:row>287</xdr:row>
      <xdr:rowOff>47154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EDA6A05-FA26-4172-A574-894F689085EE}"/>
            </a:ext>
          </a:extLst>
        </xdr:cNvPr>
        <xdr:cNvCxnSpPr/>
      </xdr:nvCxnSpPr>
      <xdr:spPr>
        <a:xfrm flipV="1">
          <a:off x="5130297" y="50600384"/>
          <a:ext cx="33007" cy="872339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543774</xdr:colOff>
      <xdr:row>278</xdr:row>
      <xdr:rowOff>165037</xdr:rowOff>
    </xdr:from>
    <xdr:to>
      <xdr:col>8</xdr:col>
      <xdr:colOff>570557</xdr:colOff>
      <xdr:row>282</xdr:row>
      <xdr:rowOff>72239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0A6F39F8-7AE6-4943-A7E8-3888F9DB21D5}"/>
            </a:ext>
          </a:extLst>
        </xdr:cNvPr>
        <xdr:cNvCxnSpPr/>
      </xdr:nvCxnSpPr>
      <xdr:spPr>
        <a:xfrm flipV="1">
          <a:off x="5169529" y="49977958"/>
          <a:ext cx="26783" cy="62393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573575</xdr:colOff>
      <xdr:row>274</xdr:row>
      <xdr:rowOff>33008</xdr:rowOff>
    </xdr:from>
    <xdr:to>
      <xdr:col>8</xdr:col>
      <xdr:colOff>608280</xdr:colOff>
      <xdr:row>279</xdr:row>
      <xdr:rowOff>12448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80EA246-A10C-49E6-B08C-F8696A595E8B}"/>
            </a:ext>
          </a:extLst>
        </xdr:cNvPr>
        <xdr:cNvCxnSpPr/>
      </xdr:nvCxnSpPr>
      <xdr:spPr>
        <a:xfrm flipV="1">
          <a:off x="5199330" y="49129196"/>
          <a:ext cx="34705" cy="87535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298</xdr:row>
      <xdr:rowOff>0</xdr:rowOff>
    </xdr:from>
    <xdr:to>
      <xdr:col>14</xdr:col>
      <xdr:colOff>400741</xdr:colOff>
      <xdr:row>320</xdr:row>
      <xdr:rowOff>87075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5722D2F-9406-2A4E-EF2F-210C63661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27563" y="53673375"/>
          <a:ext cx="4282178" cy="4103449"/>
        </a:xfrm>
        <a:prstGeom prst="rect">
          <a:avLst/>
        </a:prstGeom>
      </xdr:spPr>
    </xdr:pic>
    <xdr:clientData/>
  </xdr:twoCellAnchor>
  <xdr:twoCellAnchor editAs="oneCell">
    <xdr:from>
      <xdr:col>15</xdr:col>
      <xdr:colOff>146176</xdr:colOff>
      <xdr:row>320</xdr:row>
      <xdr:rowOff>18863</xdr:rowOff>
    </xdr:from>
    <xdr:to>
      <xdr:col>21</xdr:col>
      <xdr:colOff>550083</xdr:colOff>
      <xdr:row>342</xdr:row>
      <xdr:rowOff>99023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564AD4-B169-DC81-89AD-0EC3546BA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21926" y="57592196"/>
          <a:ext cx="4298574" cy="4038327"/>
        </a:xfrm>
        <a:prstGeom prst="rect">
          <a:avLst/>
        </a:prstGeom>
      </xdr:spPr>
    </xdr:pic>
    <xdr:clientData/>
  </xdr:twoCellAnchor>
  <xdr:twoCellAnchor>
    <xdr:from>
      <xdr:col>11</xdr:col>
      <xdr:colOff>567651</xdr:colOff>
      <xdr:row>304</xdr:row>
      <xdr:rowOff>176167</xdr:rowOff>
    </xdr:from>
    <xdr:to>
      <xdr:col>11</xdr:col>
      <xdr:colOff>571971</xdr:colOff>
      <xdr:row>308</xdr:row>
      <xdr:rowOff>153940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B83253C0-48AA-40EA-A3D2-516CED7A148C}"/>
            </a:ext>
          </a:extLst>
        </xdr:cNvPr>
        <xdr:cNvCxnSpPr/>
      </xdr:nvCxnSpPr>
      <xdr:spPr>
        <a:xfrm flipV="1">
          <a:off x="7138939" y="55017076"/>
          <a:ext cx="4320" cy="70898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554522</xdr:colOff>
      <xdr:row>308</xdr:row>
      <xdr:rowOff>159783</xdr:rowOff>
    </xdr:from>
    <xdr:to>
      <xdr:col>12</xdr:col>
      <xdr:colOff>562443</xdr:colOff>
      <xdr:row>308</xdr:row>
      <xdr:rowOff>161292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F808DA32-1AA3-4DE3-B479-A4316B3AF2DD}"/>
            </a:ext>
          </a:extLst>
        </xdr:cNvPr>
        <xdr:cNvCxnSpPr/>
      </xdr:nvCxnSpPr>
      <xdr:spPr>
        <a:xfrm flipV="1">
          <a:off x="7125810" y="55731904"/>
          <a:ext cx="657353" cy="150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oneCellAnchor>
    <xdr:from>
      <xdr:col>13</xdr:col>
      <xdr:colOff>592152</xdr:colOff>
      <xdr:row>309</xdr:row>
      <xdr:rowOff>72798</xdr:rowOff>
    </xdr:from>
    <xdr:ext cx="256160" cy="264560"/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745CEFE5-9461-4C0B-BFB1-428763AF9E28}"/>
            </a:ext>
          </a:extLst>
        </xdr:cNvPr>
        <xdr:cNvSpPr txBox="1"/>
      </xdr:nvSpPr>
      <xdr:spPr>
        <a:xfrm>
          <a:off x="8462304" y="55827722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2</a:t>
          </a:r>
        </a:p>
      </xdr:txBody>
    </xdr:sp>
    <xdr:clientData/>
  </xdr:oneCellAnchor>
  <xdr:oneCellAnchor>
    <xdr:from>
      <xdr:col>13</xdr:col>
      <xdr:colOff>597710</xdr:colOff>
      <xdr:row>304</xdr:row>
      <xdr:rowOff>169280</xdr:rowOff>
    </xdr:from>
    <xdr:ext cx="256160" cy="264560"/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946FABA6-90D1-4619-8DDC-1D86DDC4C49B}"/>
            </a:ext>
          </a:extLst>
        </xdr:cNvPr>
        <xdr:cNvSpPr txBox="1"/>
      </xdr:nvSpPr>
      <xdr:spPr>
        <a:xfrm>
          <a:off x="8467862" y="55010189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3</a:t>
          </a:r>
        </a:p>
      </xdr:txBody>
    </xdr:sp>
    <xdr:clientData/>
  </xdr:oneCellAnchor>
  <xdr:oneCellAnchor>
    <xdr:from>
      <xdr:col>9</xdr:col>
      <xdr:colOff>184887</xdr:colOff>
      <xdr:row>308</xdr:row>
      <xdr:rowOff>104296</xdr:rowOff>
    </xdr:from>
    <xdr:ext cx="327654" cy="264560"/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4FE76D97-74A3-4363-A278-24D28939DC21}"/>
            </a:ext>
          </a:extLst>
        </xdr:cNvPr>
        <xdr:cNvSpPr txBox="1"/>
      </xdr:nvSpPr>
      <xdr:spPr>
        <a:xfrm>
          <a:off x="5457311" y="55676417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14</a:t>
          </a:r>
        </a:p>
      </xdr:txBody>
    </xdr:sp>
    <xdr:clientData/>
  </xdr:oneCellAnchor>
  <xdr:oneCellAnchor>
    <xdr:from>
      <xdr:col>9</xdr:col>
      <xdr:colOff>210925</xdr:colOff>
      <xdr:row>304</xdr:row>
      <xdr:rowOff>134764</xdr:rowOff>
    </xdr:from>
    <xdr:ext cx="327654" cy="264560"/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7D9B9E5D-4AC0-48BF-B67F-633199B82C39}"/>
            </a:ext>
          </a:extLst>
        </xdr:cNvPr>
        <xdr:cNvSpPr txBox="1"/>
      </xdr:nvSpPr>
      <xdr:spPr>
        <a:xfrm>
          <a:off x="5483349" y="54975673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15</a:t>
          </a:r>
        </a:p>
      </xdr:txBody>
    </xdr:sp>
    <xdr:clientData/>
  </xdr:oneCellAnchor>
  <xdr:twoCellAnchor>
    <xdr:from>
      <xdr:col>18</xdr:col>
      <xdr:colOff>535851</xdr:colOff>
      <xdr:row>326</xdr:row>
      <xdr:rowOff>26594</xdr:rowOff>
    </xdr:from>
    <xdr:to>
      <xdr:col>18</xdr:col>
      <xdr:colOff>545282</xdr:colOff>
      <xdr:row>329</xdr:row>
      <xdr:rowOff>50171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E3139290-22F7-45F2-AF3C-8A2E158203A3}"/>
            </a:ext>
          </a:extLst>
        </xdr:cNvPr>
        <xdr:cNvCxnSpPr/>
      </xdr:nvCxnSpPr>
      <xdr:spPr>
        <a:xfrm flipV="1">
          <a:off x="11621631" y="55573376"/>
          <a:ext cx="9431" cy="56112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532644</xdr:colOff>
      <xdr:row>329</xdr:row>
      <xdr:rowOff>64317</xdr:rowOff>
    </xdr:from>
    <xdr:to>
      <xdr:col>19</xdr:col>
      <xdr:colOff>540566</xdr:colOff>
      <xdr:row>329</xdr:row>
      <xdr:rowOff>65826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154DDBEC-23D3-442C-BD5D-9E63A6A07322}"/>
            </a:ext>
          </a:extLst>
        </xdr:cNvPr>
        <xdr:cNvCxnSpPr/>
      </xdr:nvCxnSpPr>
      <xdr:spPr>
        <a:xfrm flipV="1">
          <a:off x="11618424" y="56148649"/>
          <a:ext cx="653924" cy="150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oneCellAnchor>
    <xdr:from>
      <xdr:col>20</xdr:col>
      <xdr:colOff>320264</xdr:colOff>
      <xdr:row>329</xdr:row>
      <xdr:rowOff>159943</xdr:rowOff>
    </xdr:from>
    <xdr:ext cx="256160" cy="264560"/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2BFEB1EF-B1EA-409A-99A6-739C899BD00F}"/>
            </a:ext>
          </a:extLst>
        </xdr:cNvPr>
        <xdr:cNvSpPr txBox="1"/>
      </xdr:nvSpPr>
      <xdr:spPr>
        <a:xfrm>
          <a:off x="12698049" y="56244275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3</a:t>
          </a:r>
        </a:p>
      </xdr:txBody>
    </xdr:sp>
    <xdr:clientData/>
  </xdr:oneCellAnchor>
  <xdr:oneCellAnchor>
    <xdr:from>
      <xdr:col>20</xdr:col>
      <xdr:colOff>411364</xdr:colOff>
      <xdr:row>327</xdr:row>
      <xdr:rowOff>119014</xdr:rowOff>
    </xdr:from>
    <xdr:ext cx="256160" cy="264560"/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F962AF19-3F9B-4A29-AE9E-7FA9EFEAEE83}"/>
            </a:ext>
          </a:extLst>
        </xdr:cNvPr>
        <xdr:cNvSpPr txBox="1"/>
      </xdr:nvSpPr>
      <xdr:spPr>
        <a:xfrm>
          <a:off x="12789149" y="55844979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4</a:t>
          </a:r>
        </a:p>
      </xdr:txBody>
    </xdr:sp>
    <xdr:clientData/>
  </xdr:oneCellAnchor>
  <xdr:oneCellAnchor>
    <xdr:from>
      <xdr:col>20</xdr:col>
      <xdr:colOff>373641</xdr:colOff>
      <xdr:row>341</xdr:row>
      <xdr:rowOff>19993</xdr:rowOff>
    </xdr:from>
    <xdr:ext cx="256160" cy="264560"/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D37D5C75-C631-4307-BB69-F8A0C6C57920}"/>
            </a:ext>
          </a:extLst>
        </xdr:cNvPr>
        <xdr:cNvSpPr txBox="1"/>
      </xdr:nvSpPr>
      <xdr:spPr>
        <a:xfrm>
          <a:off x="12751426" y="56821057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2</a:t>
          </a:r>
        </a:p>
      </xdr:txBody>
    </xdr:sp>
    <xdr:clientData/>
  </xdr:oneCellAnchor>
  <xdr:oneCellAnchor>
    <xdr:from>
      <xdr:col>20</xdr:col>
      <xdr:colOff>332712</xdr:colOff>
      <xdr:row>324</xdr:row>
      <xdr:rowOff>49794</xdr:rowOff>
    </xdr:from>
    <xdr:ext cx="256160" cy="264560"/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59770493-B0A4-4B7B-8C41-890C76462559}"/>
            </a:ext>
          </a:extLst>
        </xdr:cNvPr>
        <xdr:cNvSpPr txBox="1"/>
      </xdr:nvSpPr>
      <xdr:spPr>
        <a:xfrm>
          <a:off x="12710497" y="55238210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5</a:t>
          </a:r>
        </a:p>
      </xdr:txBody>
    </xdr:sp>
    <xdr:clientData/>
  </xdr:oneCellAnchor>
  <xdr:oneCellAnchor>
    <xdr:from>
      <xdr:col>16</xdr:col>
      <xdr:colOff>480397</xdr:colOff>
      <xdr:row>324</xdr:row>
      <xdr:rowOff>84309</xdr:rowOff>
    </xdr:from>
    <xdr:ext cx="256160" cy="264560"/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A8E227D9-DFDC-4163-9822-1BA580B9C31D}"/>
            </a:ext>
          </a:extLst>
        </xdr:cNvPr>
        <xdr:cNvSpPr txBox="1"/>
      </xdr:nvSpPr>
      <xdr:spPr>
        <a:xfrm>
          <a:off x="10274172" y="55272725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6</a:t>
          </a:r>
        </a:p>
      </xdr:txBody>
    </xdr:sp>
    <xdr:clientData/>
  </xdr:oneCellAnchor>
  <xdr:oneCellAnchor>
    <xdr:from>
      <xdr:col>16</xdr:col>
      <xdr:colOff>491336</xdr:colOff>
      <xdr:row>327</xdr:row>
      <xdr:rowOff>99965</xdr:rowOff>
    </xdr:from>
    <xdr:ext cx="256160" cy="264560"/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B6258D03-0E27-4B71-ACDE-0CF9DDBB4F88}"/>
            </a:ext>
          </a:extLst>
        </xdr:cNvPr>
        <xdr:cNvSpPr txBox="1"/>
      </xdr:nvSpPr>
      <xdr:spPr>
        <a:xfrm>
          <a:off x="10285111" y="55825930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7</a:t>
          </a:r>
        </a:p>
      </xdr:txBody>
    </xdr:sp>
    <xdr:clientData/>
  </xdr:oneCellAnchor>
  <xdr:oneCellAnchor>
    <xdr:from>
      <xdr:col>16</xdr:col>
      <xdr:colOff>469269</xdr:colOff>
      <xdr:row>329</xdr:row>
      <xdr:rowOff>96757</xdr:rowOff>
    </xdr:from>
    <xdr:ext cx="256160" cy="264560"/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5C8AE90F-32C3-4414-A97B-761A85E260CD}"/>
            </a:ext>
          </a:extLst>
        </xdr:cNvPr>
        <xdr:cNvSpPr txBox="1"/>
      </xdr:nvSpPr>
      <xdr:spPr>
        <a:xfrm>
          <a:off x="10263044" y="56181089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8</a:t>
          </a:r>
        </a:p>
      </xdr:txBody>
    </xdr:sp>
    <xdr:clientData/>
  </xdr:oneCellAnchor>
  <xdr:oneCellAnchor>
    <xdr:from>
      <xdr:col>16</xdr:col>
      <xdr:colOff>451917</xdr:colOff>
      <xdr:row>340</xdr:row>
      <xdr:rowOff>93551</xdr:rowOff>
    </xdr:from>
    <xdr:ext cx="256160" cy="264560"/>
    <xdr:sp macro="" textlink="">
      <xdr:nvSpPr>
        <xdr:cNvPr id="57" name="TextBox 56">
          <a:extLst>
            <a:ext uri="{FF2B5EF4-FFF2-40B4-BE49-F238E27FC236}">
              <a16:creationId xmlns:a16="http://schemas.microsoft.com/office/drawing/2014/main" id="{34A31AD4-C9A8-4112-B3D8-AB747860EF06}"/>
            </a:ext>
          </a:extLst>
        </xdr:cNvPr>
        <xdr:cNvSpPr txBox="1"/>
      </xdr:nvSpPr>
      <xdr:spPr>
        <a:xfrm>
          <a:off x="10245692" y="56715432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9</a:t>
          </a:r>
        </a:p>
      </xdr:txBody>
    </xdr:sp>
    <xdr:clientData/>
  </xdr:oneCellAnchor>
  <xdr:oneCellAnchor>
    <xdr:from>
      <xdr:col>16</xdr:col>
      <xdr:colOff>382695</xdr:colOff>
      <xdr:row>343</xdr:row>
      <xdr:rowOff>5470</xdr:rowOff>
    </xdr:from>
    <xdr:ext cx="327654" cy="264560"/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415E3B21-56A9-4040-8D05-6BF5AEFA1815}"/>
            </a:ext>
          </a:extLst>
        </xdr:cNvPr>
        <xdr:cNvSpPr txBox="1"/>
      </xdr:nvSpPr>
      <xdr:spPr>
        <a:xfrm>
          <a:off x="10176470" y="57164901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10</a:t>
          </a:r>
        </a:p>
      </xdr:txBody>
    </xdr:sp>
    <xdr:clientData/>
  </xdr:oneCellAnchor>
  <xdr:oneCellAnchor>
    <xdr:from>
      <xdr:col>19</xdr:col>
      <xdr:colOff>54130</xdr:colOff>
      <xdr:row>321</xdr:row>
      <xdr:rowOff>87140</xdr:rowOff>
    </xdr:from>
    <xdr:ext cx="327654" cy="264560"/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9918940B-890E-42FE-9FF1-DE30240094CD}"/>
            </a:ext>
          </a:extLst>
        </xdr:cNvPr>
        <xdr:cNvSpPr txBox="1"/>
      </xdr:nvSpPr>
      <xdr:spPr>
        <a:xfrm>
          <a:off x="11785912" y="54738006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12</a:t>
          </a:r>
        </a:p>
      </xdr:txBody>
    </xdr:sp>
    <xdr:clientData/>
  </xdr:oneCellAnchor>
  <xdr:oneCellAnchor>
    <xdr:from>
      <xdr:col>17</xdr:col>
      <xdr:colOff>635627</xdr:colOff>
      <xdr:row>321</xdr:row>
      <xdr:rowOff>41496</xdr:rowOff>
    </xdr:from>
    <xdr:ext cx="327654" cy="264560"/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3D0DCA0A-6283-4F21-A773-515150146DFE}"/>
            </a:ext>
          </a:extLst>
        </xdr:cNvPr>
        <xdr:cNvSpPr txBox="1"/>
      </xdr:nvSpPr>
      <xdr:spPr>
        <a:xfrm>
          <a:off x="11075404" y="54692362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13</a:t>
          </a:r>
        </a:p>
      </xdr:txBody>
    </xdr:sp>
    <xdr:clientData/>
  </xdr:oneCellAnchor>
  <xdr:oneCellAnchor>
    <xdr:from>
      <xdr:col>19</xdr:col>
      <xdr:colOff>113733</xdr:colOff>
      <xdr:row>343</xdr:row>
      <xdr:rowOff>61865</xdr:rowOff>
    </xdr:from>
    <xdr:ext cx="327654" cy="264560"/>
    <xdr:sp macro="" textlink="">
      <xdr:nvSpPr>
        <xdr:cNvPr id="63" name="TextBox 62">
          <a:extLst>
            <a:ext uri="{FF2B5EF4-FFF2-40B4-BE49-F238E27FC236}">
              <a16:creationId xmlns:a16="http://schemas.microsoft.com/office/drawing/2014/main" id="{85A90644-CCAA-4D63-BC70-135B7FD43EE2}"/>
            </a:ext>
          </a:extLst>
        </xdr:cNvPr>
        <xdr:cNvSpPr txBox="1"/>
      </xdr:nvSpPr>
      <xdr:spPr>
        <a:xfrm>
          <a:off x="11845515" y="57221296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15</a:t>
          </a:r>
        </a:p>
      </xdr:txBody>
    </xdr:sp>
    <xdr:clientData/>
  </xdr:oneCellAnchor>
  <xdr:oneCellAnchor>
    <xdr:from>
      <xdr:col>18</xdr:col>
      <xdr:colOff>2073</xdr:colOff>
      <xdr:row>343</xdr:row>
      <xdr:rowOff>58659</xdr:rowOff>
    </xdr:from>
    <xdr:ext cx="327654" cy="264560"/>
    <xdr:sp macro="" textlink="">
      <xdr:nvSpPr>
        <xdr:cNvPr id="64" name="TextBox 63">
          <a:extLst>
            <a:ext uri="{FF2B5EF4-FFF2-40B4-BE49-F238E27FC236}">
              <a16:creationId xmlns:a16="http://schemas.microsoft.com/office/drawing/2014/main" id="{940656A2-6B22-4161-ACC3-C6F359916C09}"/>
            </a:ext>
          </a:extLst>
        </xdr:cNvPr>
        <xdr:cNvSpPr txBox="1"/>
      </xdr:nvSpPr>
      <xdr:spPr>
        <a:xfrm>
          <a:off x="11087853" y="57218090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16</a:t>
          </a:r>
        </a:p>
      </xdr:txBody>
    </xdr:sp>
    <xdr:clientData/>
  </xdr:oneCellAnchor>
  <xdr:twoCellAnchor>
    <xdr:from>
      <xdr:col>14</xdr:col>
      <xdr:colOff>214096</xdr:colOff>
      <xdr:row>297</xdr:row>
      <xdr:rowOff>83733</xdr:rowOff>
    </xdr:from>
    <xdr:to>
      <xdr:col>15</xdr:col>
      <xdr:colOff>534741</xdr:colOff>
      <xdr:row>307</xdr:row>
      <xdr:rowOff>31865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C2B96CAC-BDAE-FB7C-215C-39DB22BA692D}"/>
            </a:ext>
          </a:extLst>
        </xdr:cNvPr>
        <xdr:cNvSpPr txBox="1"/>
      </xdr:nvSpPr>
      <xdr:spPr>
        <a:xfrm>
          <a:off x="8733680" y="53645021"/>
          <a:ext cx="970076" cy="6793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rgbClr val="FF0000"/>
              </a:solidFill>
            </a:rPr>
            <a:t>Note: round member not included</a:t>
          </a:r>
        </a:p>
      </xdr:txBody>
    </xdr:sp>
    <xdr:clientData/>
  </xdr:twoCellAnchor>
  <xdr:twoCellAnchor>
    <xdr:from>
      <xdr:col>15</xdr:col>
      <xdr:colOff>1509</xdr:colOff>
      <xdr:row>345</xdr:row>
      <xdr:rowOff>1508</xdr:rowOff>
    </xdr:from>
    <xdr:to>
      <xdr:col>16</xdr:col>
      <xdr:colOff>322152</xdr:colOff>
      <xdr:row>358</xdr:row>
      <xdr:rowOff>89591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AC75D19D-C584-4DB8-9303-4E78BCEBD6E2}"/>
            </a:ext>
          </a:extLst>
        </xdr:cNvPr>
        <xdr:cNvSpPr txBox="1"/>
      </xdr:nvSpPr>
      <xdr:spPr>
        <a:xfrm>
          <a:off x="9149281" y="57519305"/>
          <a:ext cx="966646" cy="9839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rgbClr val="FF0000"/>
              </a:solidFill>
            </a:rPr>
            <a:t>Assumed plate girders intersect ends</a:t>
          </a:r>
          <a:r>
            <a:rPr lang="en-US" sz="1100" baseline="0">
              <a:solidFill>
                <a:srgbClr val="FF0000"/>
              </a:solidFill>
            </a:rPr>
            <a:t> of I-beams</a:t>
          </a:r>
          <a:endParaRPr lang="en-US" sz="1100">
            <a:solidFill>
              <a:srgbClr val="FF0000"/>
            </a:solidFill>
          </a:endParaRPr>
        </a:p>
      </xdr:txBody>
    </xdr:sp>
    <xdr:clientData/>
  </xdr:twoCellAnchor>
  <xdr:oneCellAnchor>
    <xdr:from>
      <xdr:col>20</xdr:col>
      <xdr:colOff>149945</xdr:colOff>
      <xdr:row>321</xdr:row>
      <xdr:rowOff>102795</xdr:rowOff>
    </xdr:from>
    <xdr:ext cx="327654" cy="264560"/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B2BA4E91-32C4-4D5B-AC51-F6E5B09F4D73}"/>
            </a:ext>
          </a:extLst>
        </xdr:cNvPr>
        <xdr:cNvSpPr txBox="1"/>
      </xdr:nvSpPr>
      <xdr:spPr>
        <a:xfrm>
          <a:off x="12527730" y="54753661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11</a:t>
          </a:r>
        </a:p>
      </xdr:txBody>
    </xdr:sp>
    <xdr:clientData/>
  </xdr:oneCellAnchor>
  <xdr:oneCellAnchor>
    <xdr:from>
      <xdr:col>16</xdr:col>
      <xdr:colOff>613559</xdr:colOff>
      <xdr:row>321</xdr:row>
      <xdr:rowOff>76012</xdr:rowOff>
    </xdr:from>
    <xdr:ext cx="327654" cy="264560"/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13CEC1E0-C434-4797-BF87-C67A329A618F}"/>
            </a:ext>
          </a:extLst>
        </xdr:cNvPr>
        <xdr:cNvSpPr txBox="1"/>
      </xdr:nvSpPr>
      <xdr:spPr>
        <a:xfrm>
          <a:off x="10407334" y="54726878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14</a:t>
          </a:r>
        </a:p>
      </xdr:txBody>
    </xdr:sp>
    <xdr:clientData/>
  </xdr:oneCellAnchor>
  <xdr:twoCellAnchor editAs="oneCell">
    <xdr:from>
      <xdr:col>7</xdr:col>
      <xdr:colOff>387878</xdr:colOff>
      <xdr:row>346</xdr:row>
      <xdr:rowOff>51211</xdr:rowOff>
    </xdr:from>
    <xdr:to>
      <xdr:col>11</xdr:col>
      <xdr:colOff>643129</xdr:colOff>
      <xdr:row>364</xdr:row>
      <xdr:rowOff>153628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7B51D6B-8CA5-F6FB-F513-F0FC9E3FF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356629" y="61349195"/>
          <a:ext cx="2836218" cy="3328628"/>
        </a:xfrm>
        <a:prstGeom prst="rect">
          <a:avLst/>
        </a:prstGeom>
      </xdr:spPr>
    </xdr:pic>
    <xdr:clientData/>
  </xdr:twoCellAnchor>
  <xdr:twoCellAnchor editAs="oneCell">
    <xdr:from>
      <xdr:col>20</xdr:col>
      <xdr:colOff>649048</xdr:colOff>
      <xdr:row>363</xdr:row>
      <xdr:rowOff>0</xdr:rowOff>
    </xdr:from>
    <xdr:to>
      <xdr:col>25</xdr:col>
      <xdr:colOff>613753</xdr:colOff>
      <xdr:row>381</xdr:row>
      <xdr:rowOff>4995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DB217-DEB6-65C7-FB35-E95A30712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65265" y="59986427"/>
          <a:ext cx="3209948" cy="3267099"/>
        </a:xfrm>
        <a:prstGeom prst="rect">
          <a:avLst/>
        </a:prstGeom>
      </xdr:spPr>
    </xdr:pic>
    <xdr:clientData/>
  </xdr:twoCellAnchor>
  <xdr:twoCellAnchor editAs="oneCell">
    <xdr:from>
      <xdr:col>0</xdr:col>
      <xdr:colOff>244585</xdr:colOff>
      <xdr:row>378</xdr:row>
      <xdr:rowOff>94262</xdr:rowOff>
    </xdr:from>
    <xdr:to>
      <xdr:col>6</xdr:col>
      <xdr:colOff>435842</xdr:colOff>
      <xdr:row>395</xdr:row>
      <xdr:rowOff>156661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DAC912E-6925-3FA7-9D9F-135862194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4585" y="65693859"/>
          <a:ext cx="3514766" cy="3109375"/>
        </a:xfrm>
        <a:prstGeom prst="rect">
          <a:avLst/>
        </a:prstGeom>
      </xdr:spPr>
    </xdr:pic>
    <xdr:clientData/>
  </xdr:twoCellAnchor>
  <xdr:twoCellAnchor editAs="oneCell">
    <xdr:from>
      <xdr:col>21</xdr:col>
      <xdr:colOff>96936</xdr:colOff>
      <xdr:row>398</xdr:row>
      <xdr:rowOff>84292</xdr:rowOff>
    </xdr:from>
    <xdr:to>
      <xdr:col>25</xdr:col>
      <xdr:colOff>289232</xdr:colOff>
      <xdr:row>411</xdr:row>
      <xdr:rowOff>170959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8DB4317-41EC-96F9-2DCB-A0437E7BC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62201" y="66413695"/>
          <a:ext cx="2788491" cy="2442632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399</xdr:row>
      <xdr:rowOff>0</xdr:rowOff>
    </xdr:from>
    <xdr:to>
      <xdr:col>32</xdr:col>
      <xdr:colOff>230063</xdr:colOff>
      <xdr:row>418</xdr:row>
      <xdr:rowOff>71422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75F788-DCD1-4464-41C1-EA5CAD0B2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310509" y="66510631"/>
          <a:ext cx="4124355" cy="3514751"/>
        </a:xfrm>
        <a:prstGeom prst="rect">
          <a:avLst/>
        </a:prstGeom>
      </xdr:spPr>
    </xdr:pic>
    <xdr:clientData/>
  </xdr:twoCellAnchor>
  <xdr:twoCellAnchor>
    <xdr:from>
      <xdr:col>11</xdr:col>
      <xdr:colOff>478131</xdr:colOff>
      <xdr:row>345</xdr:row>
      <xdr:rowOff>26167</xdr:rowOff>
    </xdr:from>
    <xdr:to>
      <xdr:col>11</xdr:col>
      <xdr:colOff>478131</xdr:colOff>
      <xdr:row>348</xdr:row>
      <xdr:rowOff>41456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FFAEA71B-6F83-4D8B-B61E-1C608D74265D}"/>
            </a:ext>
          </a:extLst>
        </xdr:cNvPr>
        <xdr:cNvCxnSpPr/>
      </xdr:nvCxnSpPr>
      <xdr:spPr>
        <a:xfrm flipV="1">
          <a:off x="7056662" y="62488187"/>
          <a:ext cx="0" cy="56480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474924</xdr:colOff>
      <xdr:row>348</xdr:row>
      <xdr:rowOff>55602</xdr:rowOff>
    </xdr:from>
    <xdr:to>
      <xdr:col>12</xdr:col>
      <xdr:colOff>482846</xdr:colOff>
      <xdr:row>348</xdr:row>
      <xdr:rowOff>57111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0712EB5B-ADB5-4A05-A185-3AA2A5D74913}"/>
            </a:ext>
          </a:extLst>
        </xdr:cNvPr>
        <xdr:cNvCxnSpPr/>
      </xdr:nvCxnSpPr>
      <xdr:spPr>
        <a:xfrm flipV="1">
          <a:off x="7053455" y="63067140"/>
          <a:ext cx="656878" cy="150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25</xdr:col>
      <xdr:colOff>344030</xdr:colOff>
      <xdr:row>361</xdr:row>
      <xdr:rowOff>130963</xdr:rowOff>
    </xdr:from>
    <xdr:to>
      <xdr:col>25</xdr:col>
      <xdr:colOff>353461</xdr:colOff>
      <xdr:row>364</xdr:row>
      <xdr:rowOff>154541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766232FF-D4E6-4334-85CE-5EA3B976E0BF}"/>
            </a:ext>
          </a:extLst>
        </xdr:cNvPr>
        <xdr:cNvCxnSpPr/>
      </xdr:nvCxnSpPr>
      <xdr:spPr>
        <a:xfrm flipV="1">
          <a:off x="16005490" y="59754935"/>
          <a:ext cx="9431" cy="56726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25</xdr:col>
      <xdr:colOff>340823</xdr:colOff>
      <xdr:row>364</xdr:row>
      <xdr:rowOff>168687</xdr:rowOff>
    </xdr:from>
    <xdr:to>
      <xdr:col>26</xdr:col>
      <xdr:colOff>348745</xdr:colOff>
      <xdr:row>364</xdr:row>
      <xdr:rowOff>170196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1A54EF76-E8CE-4494-8AE5-1ECD4F277758}"/>
            </a:ext>
          </a:extLst>
        </xdr:cNvPr>
        <xdr:cNvCxnSpPr/>
      </xdr:nvCxnSpPr>
      <xdr:spPr>
        <a:xfrm flipV="1">
          <a:off x="16002283" y="60336342"/>
          <a:ext cx="656971" cy="150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0</xdr:col>
      <xdr:colOff>673583</xdr:colOff>
      <xdr:row>377</xdr:row>
      <xdr:rowOff>94262</xdr:rowOff>
    </xdr:from>
    <xdr:to>
      <xdr:col>0</xdr:col>
      <xdr:colOff>673583</xdr:colOff>
      <xdr:row>380</xdr:row>
      <xdr:rowOff>123038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1899280E-B2DC-411C-A041-589308C639DD}"/>
            </a:ext>
          </a:extLst>
        </xdr:cNvPr>
        <xdr:cNvCxnSpPr/>
      </xdr:nvCxnSpPr>
      <xdr:spPr>
        <a:xfrm flipV="1">
          <a:off x="673583" y="65514625"/>
          <a:ext cx="0" cy="56647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0</xdr:col>
      <xdr:colOff>670376</xdr:colOff>
      <xdr:row>380</xdr:row>
      <xdr:rowOff>137184</xdr:rowOff>
    </xdr:from>
    <xdr:to>
      <xdr:col>1</xdr:col>
      <xdr:colOff>509306</xdr:colOff>
      <xdr:row>380</xdr:row>
      <xdr:rowOff>138693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DB09D1CD-E99B-45E7-92BE-CD4D1C0BC893}"/>
            </a:ext>
          </a:extLst>
        </xdr:cNvPr>
        <xdr:cNvCxnSpPr/>
      </xdr:nvCxnSpPr>
      <xdr:spPr>
        <a:xfrm flipV="1">
          <a:off x="670376" y="66095249"/>
          <a:ext cx="653164" cy="150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100933</xdr:colOff>
      <xdr:row>398</xdr:row>
      <xdr:rowOff>127113</xdr:rowOff>
    </xdr:from>
    <xdr:to>
      <xdr:col>22</xdr:col>
      <xdr:colOff>100933</xdr:colOff>
      <xdr:row>401</xdr:row>
      <xdr:rowOff>155889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333E4AF4-ACFA-4DC6-B33F-2A38C1903205}"/>
            </a:ext>
          </a:extLst>
        </xdr:cNvPr>
        <xdr:cNvCxnSpPr/>
      </xdr:nvCxnSpPr>
      <xdr:spPr>
        <a:xfrm flipV="1">
          <a:off x="13815247" y="66456516"/>
          <a:ext cx="0" cy="57246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22</xdr:col>
      <xdr:colOff>97726</xdr:colOff>
      <xdr:row>401</xdr:row>
      <xdr:rowOff>170035</xdr:rowOff>
    </xdr:from>
    <xdr:to>
      <xdr:col>23</xdr:col>
      <xdr:colOff>105648</xdr:colOff>
      <xdr:row>401</xdr:row>
      <xdr:rowOff>171544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4A1909F8-64CC-41DB-87EF-A8EDCD29031D}"/>
            </a:ext>
          </a:extLst>
        </xdr:cNvPr>
        <xdr:cNvCxnSpPr/>
      </xdr:nvCxnSpPr>
      <xdr:spPr>
        <a:xfrm flipV="1">
          <a:off x="13812040" y="67043122"/>
          <a:ext cx="656971" cy="150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28</xdr:col>
      <xdr:colOff>379771</xdr:colOff>
      <xdr:row>402</xdr:row>
      <xdr:rowOff>102501</xdr:rowOff>
    </xdr:from>
    <xdr:to>
      <xdr:col>28</xdr:col>
      <xdr:colOff>379771</xdr:colOff>
      <xdr:row>405</xdr:row>
      <xdr:rowOff>131277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B5B41F49-415D-48B5-86CB-70F85F493DF6}"/>
            </a:ext>
          </a:extLst>
        </xdr:cNvPr>
        <xdr:cNvCxnSpPr/>
      </xdr:nvCxnSpPr>
      <xdr:spPr>
        <a:xfrm flipV="1">
          <a:off x="17988377" y="67156815"/>
          <a:ext cx="0" cy="57246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28</xdr:col>
      <xdr:colOff>376564</xdr:colOff>
      <xdr:row>405</xdr:row>
      <xdr:rowOff>145423</xdr:rowOff>
    </xdr:from>
    <xdr:to>
      <xdr:col>29</xdr:col>
      <xdr:colOff>384486</xdr:colOff>
      <xdr:row>405</xdr:row>
      <xdr:rowOff>146932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7C1BA49-F264-4ADB-AE0A-A1D892FD2A61}"/>
            </a:ext>
          </a:extLst>
        </xdr:cNvPr>
        <xdr:cNvCxnSpPr/>
      </xdr:nvCxnSpPr>
      <xdr:spPr>
        <a:xfrm flipV="1">
          <a:off x="17985170" y="67743421"/>
          <a:ext cx="656971" cy="150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5"/>
        </a:lnRef>
        <a:fillRef idx="0">
          <a:schemeClr val="accent5"/>
        </a:fillRef>
        <a:effectRef idx="1">
          <a:schemeClr val="accent5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330454</xdr:colOff>
      <xdr:row>368</xdr:row>
      <xdr:rowOff>114113</xdr:rowOff>
    </xdr:from>
    <xdr:ext cx="256160" cy="264560"/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708051BE-519C-49EC-8BC1-456A95202777}"/>
            </a:ext>
          </a:extLst>
        </xdr:cNvPr>
        <xdr:cNvSpPr txBox="1"/>
      </xdr:nvSpPr>
      <xdr:spPr>
        <a:xfrm>
          <a:off x="6234930" y="63921371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</a:t>
          </a:r>
        </a:p>
      </xdr:txBody>
    </xdr:sp>
    <xdr:clientData/>
  </xdr:oneCellAnchor>
  <xdr:oneCellAnchor>
    <xdr:from>
      <xdr:col>8</xdr:col>
      <xdr:colOff>103591</xdr:colOff>
      <xdr:row>368</xdr:row>
      <xdr:rowOff>69589</xdr:rowOff>
    </xdr:from>
    <xdr:ext cx="256160" cy="264560"/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63897A5A-3940-4A25-A3A7-1A45F9B42E2F}"/>
            </a:ext>
          </a:extLst>
        </xdr:cNvPr>
        <xdr:cNvSpPr txBox="1"/>
      </xdr:nvSpPr>
      <xdr:spPr>
        <a:xfrm>
          <a:off x="4717583" y="63876847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2</a:t>
          </a:r>
        </a:p>
      </xdr:txBody>
    </xdr:sp>
    <xdr:clientData/>
  </xdr:oneCellAnchor>
  <xdr:oneCellAnchor>
    <xdr:from>
      <xdr:col>15</xdr:col>
      <xdr:colOff>234421</xdr:colOff>
      <xdr:row>364</xdr:row>
      <xdr:rowOff>41668</xdr:rowOff>
    </xdr:from>
    <xdr:ext cx="184731" cy="264560"/>
    <xdr:sp macro="" textlink="">
      <xdr:nvSpPr>
        <xdr:cNvPr id="98" name="TextBox 97">
          <a:extLst>
            <a:ext uri="{FF2B5EF4-FFF2-40B4-BE49-F238E27FC236}">
              <a16:creationId xmlns:a16="http://schemas.microsoft.com/office/drawing/2014/main" id="{CA01255D-3C2A-4F54-BB9E-4C66BAF4CA51}"/>
            </a:ext>
          </a:extLst>
        </xdr:cNvPr>
        <xdr:cNvSpPr txBox="1"/>
      </xdr:nvSpPr>
      <xdr:spPr>
        <a:xfrm>
          <a:off x="9403436" y="60732274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 b="1">
            <a:solidFill>
              <a:schemeClr val="accent1"/>
            </a:solidFill>
          </a:endParaRPr>
        </a:p>
      </xdr:txBody>
    </xdr:sp>
    <xdr:clientData/>
  </xdr:oneCellAnchor>
  <xdr:oneCellAnchor>
    <xdr:from>
      <xdr:col>24</xdr:col>
      <xdr:colOff>5050</xdr:colOff>
      <xdr:row>376</xdr:row>
      <xdr:rowOff>158662</xdr:rowOff>
    </xdr:from>
    <xdr:ext cx="256160" cy="264560"/>
    <xdr:sp macro="" textlink="">
      <xdr:nvSpPr>
        <xdr:cNvPr id="99" name="TextBox 98">
          <a:extLst>
            <a:ext uri="{FF2B5EF4-FFF2-40B4-BE49-F238E27FC236}">
              <a16:creationId xmlns:a16="http://schemas.microsoft.com/office/drawing/2014/main" id="{74FF981C-33FC-4499-9BD1-A57460615A52}"/>
            </a:ext>
          </a:extLst>
        </xdr:cNvPr>
        <xdr:cNvSpPr txBox="1"/>
      </xdr:nvSpPr>
      <xdr:spPr>
        <a:xfrm>
          <a:off x="15018952" y="63042904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</a:t>
          </a:r>
        </a:p>
      </xdr:txBody>
    </xdr:sp>
    <xdr:clientData/>
  </xdr:oneCellAnchor>
  <xdr:oneCellAnchor>
    <xdr:from>
      <xdr:col>21</xdr:col>
      <xdr:colOff>643321</xdr:colOff>
      <xdr:row>376</xdr:row>
      <xdr:rowOff>17615</xdr:rowOff>
    </xdr:from>
    <xdr:ext cx="256160" cy="264560"/>
    <xdr:sp macro="" textlink="">
      <xdr:nvSpPr>
        <xdr:cNvPr id="100" name="TextBox 99">
          <a:extLst>
            <a:ext uri="{FF2B5EF4-FFF2-40B4-BE49-F238E27FC236}">
              <a16:creationId xmlns:a16="http://schemas.microsoft.com/office/drawing/2014/main" id="{CD31E3CC-83AF-409E-8494-1F1A74A98E98}"/>
            </a:ext>
          </a:extLst>
        </xdr:cNvPr>
        <xdr:cNvSpPr txBox="1"/>
      </xdr:nvSpPr>
      <xdr:spPr>
        <a:xfrm>
          <a:off x="13708927" y="62901857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2</a:t>
          </a:r>
        </a:p>
      </xdr:txBody>
    </xdr:sp>
    <xdr:clientData/>
  </xdr:oneCellAnchor>
  <xdr:oneCellAnchor>
    <xdr:from>
      <xdr:col>3</xdr:col>
      <xdr:colOff>352978</xdr:colOff>
      <xdr:row>389</xdr:row>
      <xdr:rowOff>132293</xdr:rowOff>
    </xdr:from>
    <xdr:ext cx="256160" cy="264560"/>
    <xdr:sp macro="" textlink="">
      <xdr:nvSpPr>
        <xdr:cNvPr id="102" name="TextBox 101">
          <a:extLst>
            <a:ext uri="{FF2B5EF4-FFF2-40B4-BE49-F238E27FC236}">
              <a16:creationId xmlns:a16="http://schemas.microsoft.com/office/drawing/2014/main" id="{79F315D4-C279-4C4D-9301-26375F54C860}"/>
            </a:ext>
          </a:extLst>
        </xdr:cNvPr>
        <xdr:cNvSpPr txBox="1"/>
      </xdr:nvSpPr>
      <xdr:spPr>
        <a:xfrm>
          <a:off x="2329672" y="67703463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</a:t>
          </a:r>
        </a:p>
      </xdr:txBody>
    </xdr:sp>
    <xdr:clientData/>
  </xdr:oneCellAnchor>
  <xdr:oneCellAnchor>
    <xdr:from>
      <xdr:col>23</xdr:col>
      <xdr:colOff>584055</xdr:colOff>
      <xdr:row>408</xdr:row>
      <xdr:rowOff>1644</xdr:rowOff>
    </xdr:from>
    <xdr:ext cx="256160" cy="264560"/>
    <xdr:sp macro="" textlink="">
      <xdr:nvSpPr>
        <xdr:cNvPr id="106" name="TextBox 105">
          <a:extLst>
            <a:ext uri="{FF2B5EF4-FFF2-40B4-BE49-F238E27FC236}">
              <a16:creationId xmlns:a16="http://schemas.microsoft.com/office/drawing/2014/main" id="{8D9B8B1C-2F10-4D2A-999E-40DE0C3E84B1}"/>
            </a:ext>
          </a:extLst>
        </xdr:cNvPr>
        <xdr:cNvSpPr txBox="1"/>
      </xdr:nvSpPr>
      <xdr:spPr>
        <a:xfrm>
          <a:off x="14948525" y="68735583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</a:t>
          </a:r>
        </a:p>
      </xdr:txBody>
    </xdr:sp>
    <xdr:clientData/>
  </xdr:oneCellAnchor>
  <xdr:oneCellAnchor>
    <xdr:from>
      <xdr:col>30</xdr:col>
      <xdr:colOff>293879</xdr:colOff>
      <xdr:row>412</xdr:row>
      <xdr:rowOff>4915</xdr:rowOff>
    </xdr:from>
    <xdr:ext cx="256160" cy="264560"/>
    <xdr:sp macro="" textlink="">
      <xdr:nvSpPr>
        <xdr:cNvPr id="109" name="TextBox 108">
          <a:extLst>
            <a:ext uri="{FF2B5EF4-FFF2-40B4-BE49-F238E27FC236}">
              <a16:creationId xmlns:a16="http://schemas.microsoft.com/office/drawing/2014/main" id="{443FAEDE-2CD7-492E-A684-14F0AF744D9D}"/>
            </a:ext>
          </a:extLst>
        </xdr:cNvPr>
        <xdr:cNvSpPr txBox="1"/>
      </xdr:nvSpPr>
      <xdr:spPr>
        <a:xfrm>
          <a:off x="19204372" y="69470067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</a:t>
          </a:r>
        </a:p>
      </xdr:txBody>
    </xdr:sp>
    <xdr:clientData/>
  </xdr:oneCellAnchor>
  <xdr:oneCellAnchor>
    <xdr:from>
      <xdr:col>10</xdr:col>
      <xdr:colOff>285687</xdr:colOff>
      <xdr:row>321</xdr:row>
      <xdr:rowOff>62306</xdr:rowOff>
    </xdr:from>
    <xdr:ext cx="256160" cy="264560"/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A7C6ED13-9A6A-4D23-904D-9A706AD0445B}"/>
            </a:ext>
          </a:extLst>
        </xdr:cNvPr>
        <xdr:cNvSpPr txBox="1"/>
      </xdr:nvSpPr>
      <xdr:spPr>
        <a:xfrm>
          <a:off x="6207544" y="56914048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5</a:t>
          </a:r>
        </a:p>
      </xdr:txBody>
    </xdr:sp>
    <xdr:clientData/>
  </xdr:oneCellAnchor>
  <xdr:oneCellAnchor>
    <xdr:from>
      <xdr:col>11</xdr:col>
      <xdr:colOff>341876</xdr:colOff>
      <xdr:row>321</xdr:row>
      <xdr:rowOff>94441</xdr:rowOff>
    </xdr:from>
    <xdr:ext cx="256160" cy="264560"/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5AB8534C-EAE4-41AA-81BF-09E1531643A3}"/>
            </a:ext>
          </a:extLst>
        </xdr:cNvPr>
        <xdr:cNvSpPr txBox="1"/>
      </xdr:nvSpPr>
      <xdr:spPr>
        <a:xfrm>
          <a:off x="6913164" y="56946183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6</a:t>
          </a:r>
        </a:p>
      </xdr:txBody>
    </xdr:sp>
    <xdr:clientData/>
  </xdr:oneCellAnchor>
  <xdr:oneCellAnchor>
    <xdr:from>
      <xdr:col>12</xdr:col>
      <xdr:colOff>398062</xdr:colOff>
      <xdr:row>321</xdr:row>
      <xdr:rowOff>102523</xdr:rowOff>
    </xdr:from>
    <xdr:ext cx="256160" cy="264560"/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9F257FE7-8EBD-4ED5-AA7C-5C90948362C5}"/>
            </a:ext>
          </a:extLst>
        </xdr:cNvPr>
        <xdr:cNvSpPr txBox="1"/>
      </xdr:nvSpPr>
      <xdr:spPr>
        <a:xfrm>
          <a:off x="7618782" y="56954265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7</a:t>
          </a:r>
        </a:p>
      </xdr:txBody>
    </xdr:sp>
    <xdr:clientData/>
  </xdr:oneCellAnchor>
  <xdr:oneCellAnchor>
    <xdr:from>
      <xdr:col>10</xdr:col>
      <xdr:colOff>285879</xdr:colOff>
      <xdr:row>298</xdr:row>
      <xdr:rowOff>168330</xdr:rowOff>
    </xdr:from>
    <xdr:ext cx="256160" cy="264560"/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10082F62-6001-4AFB-B9F6-4700B5041BF4}"/>
            </a:ext>
          </a:extLst>
        </xdr:cNvPr>
        <xdr:cNvSpPr txBox="1"/>
      </xdr:nvSpPr>
      <xdr:spPr>
        <a:xfrm>
          <a:off x="6207736" y="53912421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8</a:t>
          </a:r>
        </a:p>
      </xdr:txBody>
    </xdr:sp>
    <xdr:clientData/>
  </xdr:oneCellAnchor>
  <xdr:oneCellAnchor>
    <xdr:from>
      <xdr:col>11</xdr:col>
      <xdr:colOff>394984</xdr:colOff>
      <xdr:row>298</xdr:row>
      <xdr:rowOff>80199</xdr:rowOff>
    </xdr:from>
    <xdr:ext cx="256160" cy="264560"/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EF644ED5-C776-410B-AB27-45AEC832C027}"/>
            </a:ext>
          </a:extLst>
        </xdr:cNvPr>
        <xdr:cNvSpPr txBox="1"/>
      </xdr:nvSpPr>
      <xdr:spPr>
        <a:xfrm>
          <a:off x="6966272" y="53824290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9</a:t>
          </a:r>
        </a:p>
      </xdr:txBody>
    </xdr:sp>
    <xdr:clientData/>
  </xdr:oneCellAnchor>
  <xdr:oneCellAnchor>
    <xdr:from>
      <xdr:col>12</xdr:col>
      <xdr:colOff>398255</xdr:colOff>
      <xdr:row>299</xdr:row>
      <xdr:rowOff>30553</xdr:rowOff>
    </xdr:from>
    <xdr:ext cx="327654" cy="264560"/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7090EC7C-6BE4-4F16-B7D5-26D88F7660A5}"/>
            </a:ext>
          </a:extLst>
        </xdr:cNvPr>
        <xdr:cNvSpPr txBox="1"/>
      </xdr:nvSpPr>
      <xdr:spPr>
        <a:xfrm>
          <a:off x="7618975" y="53957447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10</a:t>
          </a:r>
        </a:p>
      </xdr:txBody>
    </xdr:sp>
    <xdr:clientData/>
  </xdr:oneCellAnchor>
  <xdr:oneCellAnchor>
    <xdr:from>
      <xdr:col>9</xdr:col>
      <xdr:colOff>214731</xdr:colOff>
      <xdr:row>317</xdr:row>
      <xdr:rowOff>14079</xdr:rowOff>
    </xdr:from>
    <xdr:ext cx="327654" cy="264560"/>
    <xdr:sp macro="" textlink="">
      <xdr:nvSpPr>
        <xdr:cNvPr id="74" name="TextBox 73">
          <a:extLst>
            <a:ext uri="{FF2B5EF4-FFF2-40B4-BE49-F238E27FC236}">
              <a16:creationId xmlns:a16="http://schemas.microsoft.com/office/drawing/2014/main" id="{0DE6318B-F014-4357-B77F-11C684F90668}"/>
            </a:ext>
          </a:extLst>
        </xdr:cNvPr>
        <xdr:cNvSpPr txBox="1"/>
      </xdr:nvSpPr>
      <xdr:spPr>
        <a:xfrm>
          <a:off x="5489200" y="56060767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17</a:t>
          </a:r>
        </a:p>
      </xdr:txBody>
    </xdr:sp>
    <xdr:clientData/>
  </xdr:oneCellAnchor>
  <xdr:oneCellAnchor>
    <xdr:from>
      <xdr:col>9</xdr:col>
      <xdr:colOff>198856</xdr:colOff>
      <xdr:row>307</xdr:row>
      <xdr:rowOff>89485</xdr:rowOff>
    </xdr:from>
    <xdr:ext cx="327654" cy="264560"/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1E0FEEFD-A9AA-45E3-A0E8-3F84E117E7B7}"/>
            </a:ext>
          </a:extLst>
        </xdr:cNvPr>
        <xdr:cNvSpPr txBox="1"/>
      </xdr:nvSpPr>
      <xdr:spPr>
        <a:xfrm>
          <a:off x="5473325" y="55405923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18</a:t>
          </a:r>
        </a:p>
      </xdr:txBody>
    </xdr:sp>
    <xdr:clientData/>
  </xdr:oneCellAnchor>
  <xdr:oneCellAnchor>
    <xdr:from>
      <xdr:col>9</xdr:col>
      <xdr:colOff>208381</xdr:colOff>
      <xdr:row>303</xdr:row>
      <xdr:rowOff>23604</xdr:rowOff>
    </xdr:from>
    <xdr:ext cx="327654" cy="264560"/>
    <xdr:sp macro="" textlink="">
      <xdr:nvSpPr>
        <xdr:cNvPr id="76" name="TextBox 75">
          <a:extLst>
            <a:ext uri="{FF2B5EF4-FFF2-40B4-BE49-F238E27FC236}">
              <a16:creationId xmlns:a16="http://schemas.microsoft.com/office/drawing/2014/main" id="{354B1054-CF80-4C31-B956-64F60068F8C0}"/>
            </a:ext>
          </a:extLst>
        </xdr:cNvPr>
        <xdr:cNvSpPr txBox="1"/>
      </xdr:nvSpPr>
      <xdr:spPr>
        <a:xfrm>
          <a:off x="5482850" y="54609792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19</a:t>
          </a:r>
        </a:p>
      </xdr:txBody>
    </xdr:sp>
    <xdr:clientData/>
  </xdr:oneCellAnchor>
  <xdr:oneCellAnchor>
    <xdr:from>
      <xdr:col>13</xdr:col>
      <xdr:colOff>386975</xdr:colOff>
      <xdr:row>317</xdr:row>
      <xdr:rowOff>102979</xdr:rowOff>
    </xdr:from>
    <xdr:ext cx="327654" cy="264560"/>
    <xdr:sp macro="" textlink="">
      <xdr:nvSpPr>
        <xdr:cNvPr id="77" name="TextBox 76">
          <a:extLst>
            <a:ext uri="{FF2B5EF4-FFF2-40B4-BE49-F238E27FC236}">
              <a16:creationId xmlns:a16="http://schemas.microsoft.com/office/drawing/2014/main" id="{297C3F77-68E6-49ED-8BEB-76AC6F2F2EA4}"/>
            </a:ext>
          </a:extLst>
        </xdr:cNvPr>
        <xdr:cNvSpPr txBox="1"/>
      </xdr:nvSpPr>
      <xdr:spPr>
        <a:xfrm>
          <a:off x="8249069" y="56149667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20</a:t>
          </a:r>
        </a:p>
      </xdr:txBody>
    </xdr:sp>
    <xdr:clientData/>
  </xdr:oneCellAnchor>
  <xdr:oneCellAnchor>
    <xdr:from>
      <xdr:col>13</xdr:col>
      <xdr:colOff>371100</xdr:colOff>
      <xdr:row>307</xdr:row>
      <xdr:rowOff>178385</xdr:rowOff>
    </xdr:from>
    <xdr:ext cx="327654" cy="264560"/>
    <xdr:sp macro="" textlink="">
      <xdr:nvSpPr>
        <xdr:cNvPr id="78" name="TextBox 77">
          <a:extLst>
            <a:ext uri="{FF2B5EF4-FFF2-40B4-BE49-F238E27FC236}">
              <a16:creationId xmlns:a16="http://schemas.microsoft.com/office/drawing/2014/main" id="{906CDD77-E483-431B-BFE0-F298224A326E}"/>
            </a:ext>
          </a:extLst>
        </xdr:cNvPr>
        <xdr:cNvSpPr txBox="1"/>
      </xdr:nvSpPr>
      <xdr:spPr>
        <a:xfrm>
          <a:off x="8233194" y="55494823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21</a:t>
          </a:r>
        </a:p>
      </xdr:txBody>
    </xdr:sp>
    <xdr:clientData/>
  </xdr:oneCellAnchor>
  <xdr:oneCellAnchor>
    <xdr:from>
      <xdr:col>13</xdr:col>
      <xdr:colOff>380625</xdr:colOff>
      <xdr:row>303</xdr:row>
      <xdr:rowOff>112504</xdr:rowOff>
    </xdr:from>
    <xdr:ext cx="327654" cy="264560"/>
    <xdr:sp macro="" textlink="">
      <xdr:nvSpPr>
        <xdr:cNvPr id="79" name="TextBox 78">
          <a:extLst>
            <a:ext uri="{FF2B5EF4-FFF2-40B4-BE49-F238E27FC236}">
              <a16:creationId xmlns:a16="http://schemas.microsoft.com/office/drawing/2014/main" id="{45A319FE-AD5F-4B8B-902A-79B811E58435}"/>
            </a:ext>
          </a:extLst>
        </xdr:cNvPr>
        <xdr:cNvSpPr txBox="1"/>
      </xdr:nvSpPr>
      <xdr:spPr>
        <a:xfrm>
          <a:off x="8242719" y="54698692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22</a:t>
          </a:r>
        </a:p>
      </xdr:txBody>
    </xdr:sp>
    <xdr:clientData/>
  </xdr:oneCellAnchor>
  <xdr:twoCellAnchor editAs="oneCell">
    <xdr:from>
      <xdr:col>25</xdr:col>
      <xdr:colOff>20410</xdr:colOff>
      <xdr:row>320</xdr:row>
      <xdr:rowOff>34017</xdr:rowOff>
    </xdr:from>
    <xdr:to>
      <xdr:col>32</xdr:col>
      <xdr:colOff>530679</xdr:colOff>
      <xdr:row>342</xdr:row>
      <xdr:rowOff>131828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04710D4-2AA3-8BC7-2F47-49759C97A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634607" y="58816874"/>
          <a:ext cx="5034643" cy="4139133"/>
        </a:xfrm>
        <a:prstGeom prst="rect">
          <a:avLst/>
        </a:prstGeom>
      </xdr:spPr>
    </xdr:pic>
    <xdr:clientData/>
  </xdr:twoCellAnchor>
  <xdr:oneCellAnchor>
    <xdr:from>
      <xdr:col>17</xdr:col>
      <xdr:colOff>610353</xdr:colOff>
      <xdr:row>316</xdr:row>
      <xdr:rowOff>5115</xdr:rowOff>
    </xdr:from>
    <xdr:ext cx="327654" cy="264560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39AABF2E-55E1-4095-99A7-8766DAF055DC}"/>
            </a:ext>
          </a:extLst>
        </xdr:cNvPr>
        <xdr:cNvSpPr txBox="1"/>
      </xdr:nvSpPr>
      <xdr:spPr>
        <a:xfrm>
          <a:off x="11087853" y="57218090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16</a:t>
          </a:r>
        </a:p>
      </xdr:txBody>
    </xdr:sp>
    <xdr:clientData/>
  </xdr:oneCellAnchor>
  <xdr:oneCellAnchor>
    <xdr:from>
      <xdr:col>19</xdr:col>
      <xdr:colOff>276485</xdr:colOff>
      <xdr:row>325</xdr:row>
      <xdr:rowOff>21318</xdr:rowOff>
    </xdr:from>
    <xdr:ext cx="327654" cy="264560"/>
    <xdr:sp macro="" textlink="">
      <xdr:nvSpPr>
        <xdr:cNvPr id="73" name="TextBox 72">
          <a:extLst>
            <a:ext uri="{FF2B5EF4-FFF2-40B4-BE49-F238E27FC236}">
              <a16:creationId xmlns:a16="http://schemas.microsoft.com/office/drawing/2014/main" id="{48A74E6D-F162-4620-9330-F62939645945}"/>
            </a:ext>
          </a:extLst>
        </xdr:cNvPr>
        <xdr:cNvSpPr txBox="1"/>
      </xdr:nvSpPr>
      <xdr:spPr>
        <a:xfrm>
          <a:off x="12048680" y="58494235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20</a:t>
          </a:r>
        </a:p>
      </xdr:txBody>
    </xdr:sp>
    <xdr:clientData/>
  </xdr:oneCellAnchor>
  <xdr:oneCellAnchor>
    <xdr:from>
      <xdr:col>17</xdr:col>
      <xdr:colOff>383677</xdr:colOff>
      <xdr:row>331</xdr:row>
      <xdr:rowOff>160289</xdr:rowOff>
    </xdr:from>
    <xdr:ext cx="327654" cy="264560"/>
    <xdr:sp macro="" textlink="">
      <xdr:nvSpPr>
        <xdr:cNvPr id="85" name="TextBox 84">
          <a:extLst>
            <a:ext uri="{FF2B5EF4-FFF2-40B4-BE49-F238E27FC236}">
              <a16:creationId xmlns:a16="http://schemas.microsoft.com/office/drawing/2014/main" id="{B98F50CF-CB20-4511-80CD-A655802A9DE4}"/>
            </a:ext>
          </a:extLst>
        </xdr:cNvPr>
        <xdr:cNvSpPr txBox="1"/>
      </xdr:nvSpPr>
      <xdr:spPr>
        <a:xfrm>
          <a:off x="10857650" y="59712706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17</a:t>
          </a:r>
        </a:p>
      </xdr:txBody>
    </xdr:sp>
    <xdr:clientData/>
  </xdr:oneCellAnchor>
  <xdr:oneCellAnchor>
    <xdr:from>
      <xdr:col>19</xdr:col>
      <xdr:colOff>329192</xdr:colOff>
      <xdr:row>331</xdr:row>
      <xdr:rowOff>160149</xdr:rowOff>
    </xdr:from>
    <xdr:ext cx="327654" cy="264560"/>
    <xdr:sp macro="" textlink="">
      <xdr:nvSpPr>
        <xdr:cNvPr id="88" name="TextBox 87">
          <a:extLst>
            <a:ext uri="{FF2B5EF4-FFF2-40B4-BE49-F238E27FC236}">
              <a16:creationId xmlns:a16="http://schemas.microsoft.com/office/drawing/2014/main" id="{6858DC8E-9837-491F-BFB3-F8E74A5AE7A0}"/>
            </a:ext>
          </a:extLst>
        </xdr:cNvPr>
        <xdr:cNvSpPr txBox="1"/>
      </xdr:nvSpPr>
      <xdr:spPr>
        <a:xfrm>
          <a:off x="12101387" y="59712566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18</a:t>
          </a:r>
        </a:p>
      </xdr:txBody>
    </xdr:sp>
    <xdr:clientData/>
  </xdr:oneCellAnchor>
  <xdr:oneCellAnchor>
    <xdr:from>
      <xdr:col>17</xdr:col>
      <xdr:colOff>363216</xdr:colOff>
      <xdr:row>324</xdr:row>
      <xdr:rowOff>178634</xdr:rowOff>
    </xdr:from>
    <xdr:ext cx="327654" cy="264560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965128BD-0060-4CDD-BE77-769298307F0A}"/>
            </a:ext>
          </a:extLst>
        </xdr:cNvPr>
        <xdr:cNvSpPr txBox="1"/>
      </xdr:nvSpPr>
      <xdr:spPr>
        <a:xfrm>
          <a:off x="10837189" y="58471634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chemeClr val="accent1"/>
              </a:solidFill>
            </a:rPr>
            <a:t>19</a:t>
          </a:r>
        </a:p>
      </xdr:txBody>
    </xdr:sp>
    <xdr:clientData/>
  </xdr:oneCellAnchor>
  <xdr:twoCellAnchor editAs="oneCell">
    <xdr:from>
      <xdr:col>8</xdr:col>
      <xdr:colOff>0</xdr:colOff>
      <xdr:row>321</xdr:row>
      <xdr:rowOff>0</xdr:rowOff>
    </xdr:from>
    <xdr:to>
      <xdr:col>16</xdr:col>
      <xdr:colOff>153053</xdr:colOff>
      <xdr:row>340</xdr:row>
      <xdr:rowOff>80732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811121F-85E6-BB1F-50BC-F9C102F44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613992" y="57534073"/>
          <a:ext cx="5314989" cy="34861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X496"/>
  <sheetViews>
    <sheetView topLeftCell="A343" zoomScale="109" zoomScaleNormal="100" workbookViewId="0">
      <selection activeCell="E362" sqref="E362"/>
    </sheetView>
  </sheetViews>
  <sheetFormatPr defaultRowHeight="14.25" x14ac:dyDescent="0.45"/>
  <cols>
    <col min="1" max="1" width="11.3984375" customWidth="1"/>
    <col min="2" max="2" width="11.19921875" customWidth="1"/>
    <col min="3" max="3" width="5.06640625" customWidth="1"/>
    <col min="4" max="5" width="6.19921875" bestFit="1" customWidth="1"/>
    <col min="6" max="6" width="6.53125" bestFit="1" customWidth="1"/>
  </cols>
  <sheetData>
    <row r="2" spans="1:13" x14ac:dyDescent="0.45">
      <c r="K2" t="s">
        <v>4</v>
      </c>
    </row>
    <row r="3" spans="1:13" x14ac:dyDescent="0.45">
      <c r="A3" s="2" t="s">
        <v>6</v>
      </c>
      <c r="B3" s="2" t="s">
        <v>16</v>
      </c>
      <c r="L3" t="s">
        <v>14</v>
      </c>
      <c r="M3" t="s">
        <v>13</v>
      </c>
    </row>
    <row r="4" spans="1:13" x14ac:dyDescent="0.45">
      <c r="A4" t="s">
        <v>17</v>
      </c>
      <c r="B4">
        <f>-10</f>
        <v>-10</v>
      </c>
      <c r="C4" s="1" t="s">
        <v>0</v>
      </c>
      <c r="D4" s="1" t="s">
        <v>1</v>
      </c>
      <c r="E4" s="1" t="s">
        <v>2</v>
      </c>
      <c r="F4" s="1" t="s">
        <v>3</v>
      </c>
      <c r="G4" s="1" t="s">
        <v>19</v>
      </c>
      <c r="L4" t="s">
        <v>7</v>
      </c>
      <c r="M4">
        <f>11+((3+(15/16))/12)</f>
        <v>11.328125</v>
      </c>
    </row>
    <row r="5" spans="1:13" x14ac:dyDescent="0.45">
      <c r="C5" s="1">
        <v>1</v>
      </c>
      <c r="D5" s="3">
        <f>($M$5/2)+$M$6</f>
        <v>15.328125</v>
      </c>
      <c r="E5" s="3">
        <f>(-$M$9/2)-$M$8</f>
        <v>-14.994791666666666</v>
      </c>
      <c r="F5" s="3">
        <f>B4</f>
        <v>-10</v>
      </c>
      <c r="G5">
        <v>1</v>
      </c>
      <c r="L5" t="s">
        <v>8</v>
      </c>
      <c r="M5">
        <v>8</v>
      </c>
    </row>
    <row r="6" spans="1:13" x14ac:dyDescent="0.45">
      <c r="C6" s="1">
        <f>C5+1</f>
        <v>2</v>
      </c>
      <c r="D6" s="3">
        <f>D5</f>
        <v>15.328125</v>
      </c>
      <c r="E6" s="3">
        <f>(-$M$9/2)</f>
        <v>-4</v>
      </c>
      <c r="F6" s="3">
        <f>F5</f>
        <v>-10</v>
      </c>
      <c r="G6">
        <f>G5+1</f>
        <v>2</v>
      </c>
      <c r="L6" t="s">
        <v>9</v>
      </c>
      <c r="M6">
        <f>M4</f>
        <v>11.328125</v>
      </c>
    </row>
    <row r="7" spans="1:13" x14ac:dyDescent="0.45">
      <c r="C7" s="1">
        <f t="shared" ref="C7:C20" si="0">C6+1</f>
        <v>3</v>
      </c>
      <c r="D7" s="3">
        <f>D5</f>
        <v>15.328125</v>
      </c>
      <c r="E7" s="3">
        <f>-E6</f>
        <v>4</v>
      </c>
      <c r="F7" s="3">
        <f>F5</f>
        <v>-10</v>
      </c>
      <c r="G7">
        <f t="shared" ref="G7:G20" si="1">G6+1</f>
        <v>3</v>
      </c>
    </row>
    <row r="8" spans="1:13" x14ac:dyDescent="0.45">
      <c r="C8" s="1">
        <f t="shared" si="0"/>
        <v>4</v>
      </c>
      <c r="D8" s="3">
        <f>D7</f>
        <v>15.328125</v>
      </c>
      <c r="E8" s="3">
        <f>-E5</f>
        <v>14.994791666666666</v>
      </c>
      <c r="F8" s="3">
        <f>F5</f>
        <v>-10</v>
      </c>
      <c r="G8">
        <f t="shared" si="1"/>
        <v>4</v>
      </c>
      <c r="L8" t="s">
        <v>10</v>
      </c>
      <c r="M8">
        <f>10+((11+(15/16))/12)</f>
        <v>10.994791666666666</v>
      </c>
    </row>
    <row r="9" spans="1:13" x14ac:dyDescent="0.45">
      <c r="C9" s="1">
        <f t="shared" si="0"/>
        <v>5</v>
      </c>
      <c r="D9" s="3">
        <f>($M$5/2)</f>
        <v>4</v>
      </c>
      <c r="E9" s="3">
        <f>E5</f>
        <v>-14.994791666666666</v>
      </c>
      <c r="F9" s="3">
        <f>F5</f>
        <v>-10</v>
      </c>
      <c r="G9">
        <f t="shared" si="1"/>
        <v>5</v>
      </c>
      <c r="L9" t="s">
        <v>11</v>
      </c>
      <c r="M9">
        <v>8</v>
      </c>
    </row>
    <row r="10" spans="1:13" x14ac:dyDescent="0.45">
      <c r="C10" s="1">
        <f t="shared" si="0"/>
        <v>6</v>
      </c>
      <c r="D10" s="3">
        <f>D9</f>
        <v>4</v>
      </c>
      <c r="E10" s="3">
        <f t="shared" ref="E10:E16" si="2">E6</f>
        <v>-4</v>
      </c>
      <c r="F10" s="3">
        <f>F5</f>
        <v>-10</v>
      </c>
      <c r="G10">
        <f t="shared" si="1"/>
        <v>6</v>
      </c>
      <c r="L10" t="s">
        <v>12</v>
      </c>
      <c r="M10">
        <f>M8</f>
        <v>10.994791666666666</v>
      </c>
    </row>
    <row r="11" spans="1:13" x14ac:dyDescent="0.45">
      <c r="C11" s="1">
        <f t="shared" si="0"/>
        <v>7</v>
      </c>
      <c r="D11" s="3">
        <f>D10</f>
        <v>4</v>
      </c>
      <c r="E11" s="3">
        <f t="shared" si="2"/>
        <v>4</v>
      </c>
      <c r="F11" s="3">
        <f>F5</f>
        <v>-10</v>
      </c>
      <c r="G11">
        <f t="shared" si="1"/>
        <v>7</v>
      </c>
    </row>
    <row r="12" spans="1:13" x14ac:dyDescent="0.45">
      <c r="C12" s="1">
        <f t="shared" si="0"/>
        <v>8</v>
      </c>
      <c r="D12" s="3">
        <f>D11</f>
        <v>4</v>
      </c>
      <c r="E12" s="3">
        <f t="shared" si="2"/>
        <v>14.994791666666666</v>
      </c>
      <c r="F12" s="3">
        <f>F5</f>
        <v>-10</v>
      </c>
      <c r="G12">
        <f t="shared" si="1"/>
        <v>8</v>
      </c>
    </row>
    <row r="13" spans="1:13" x14ac:dyDescent="0.45">
      <c r="C13" s="1">
        <f t="shared" si="0"/>
        <v>9</v>
      </c>
      <c r="D13" s="3">
        <f>-D9</f>
        <v>-4</v>
      </c>
      <c r="E13" s="3">
        <f t="shared" si="2"/>
        <v>-14.994791666666666</v>
      </c>
      <c r="F13" s="3">
        <f>F12</f>
        <v>-10</v>
      </c>
      <c r="G13">
        <f t="shared" si="1"/>
        <v>9</v>
      </c>
    </row>
    <row r="14" spans="1:13" x14ac:dyDescent="0.45">
      <c r="C14" s="1">
        <f t="shared" si="0"/>
        <v>10</v>
      </c>
      <c r="D14" s="3">
        <f>D13</f>
        <v>-4</v>
      </c>
      <c r="E14" s="3">
        <f t="shared" si="2"/>
        <v>-4</v>
      </c>
      <c r="F14" s="3">
        <f t="shared" ref="F14:F20" si="3">F13</f>
        <v>-10</v>
      </c>
      <c r="G14">
        <f t="shared" si="1"/>
        <v>10</v>
      </c>
    </row>
    <row r="15" spans="1:13" x14ac:dyDescent="0.45">
      <c r="C15" s="1">
        <f t="shared" si="0"/>
        <v>11</v>
      </c>
      <c r="D15" s="3">
        <f>D14</f>
        <v>-4</v>
      </c>
      <c r="E15" s="3">
        <f t="shared" si="2"/>
        <v>4</v>
      </c>
      <c r="F15" s="3">
        <f t="shared" si="3"/>
        <v>-10</v>
      </c>
      <c r="G15">
        <f t="shared" si="1"/>
        <v>11</v>
      </c>
    </row>
    <row r="16" spans="1:13" x14ac:dyDescent="0.45">
      <c r="C16" s="1">
        <f>C15+1</f>
        <v>12</v>
      </c>
      <c r="D16" s="3">
        <f>D15</f>
        <v>-4</v>
      </c>
      <c r="E16" s="3">
        <f t="shared" si="2"/>
        <v>14.994791666666666</v>
      </c>
      <c r="F16" s="3">
        <f t="shared" si="3"/>
        <v>-10</v>
      </c>
      <c r="G16">
        <f t="shared" si="1"/>
        <v>12</v>
      </c>
    </row>
    <row r="17" spans="1:7" x14ac:dyDescent="0.45">
      <c r="C17" s="1">
        <f t="shared" si="0"/>
        <v>13</v>
      </c>
      <c r="D17" s="3">
        <f>-D8</f>
        <v>-15.328125</v>
      </c>
      <c r="E17" s="3">
        <f t="shared" ref="E17:E20" si="4">E13</f>
        <v>-14.994791666666666</v>
      </c>
      <c r="F17" s="3">
        <f t="shared" si="3"/>
        <v>-10</v>
      </c>
      <c r="G17">
        <f t="shared" si="1"/>
        <v>13</v>
      </c>
    </row>
    <row r="18" spans="1:7" x14ac:dyDescent="0.45">
      <c r="C18" s="1">
        <f t="shared" si="0"/>
        <v>14</v>
      </c>
      <c r="D18" s="3">
        <f>D17</f>
        <v>-15.328125</v>
      </c>
      <c r="E18" s="3">
        <f t="shared" si="4"/>
        <v>-4</v>
      </c>
      <c r="F18" s="3">
        <f t="shared" si="3"/>
        <v>-10</v>
      </c>
      <c r="G18">
        <f t="shared" si="1"/>
        <v>14</v>
      </c>
    </row>
    <row r="19" spans="1:7" x14ac:dyDescent="0.45">
      <c r="C19" s="1">
        <f>C18+1</f>
        <v>15</v>
      </c>
      <c r="D19" s="3">
        <f t="shared" ref="D19:D20" si="5">D18</f>
        <v>-15.328125</v>
      </c>
      <c r="E19" s="3">
        <f t="shared" si="4"/>
        <v>4</v>
      </c>
      <c r="F19" s="3">
        <f t="shared" si="3"/>
        <v>-10</v>
      </c>
      <c r="G19">
        <f t="shared" si="1"/>
        <v>15</v>
      </c>
    </row>
    <row r="20" spans="1:7" x14ac:dyDescent="0.45">
      <c r="C20" s="1">
        <f t="shared" si="0"/>
        <v>16</v>
      </c>
      <c r="D20" s="3">
        <f t="shared" si="5"/>
        <v>-15.328125</v>
      </c>
      <c r="E20" s="3">
        <f t="shared" si="4"/>
        <v>14.994791666666666</v>
      </c>
      <c r="F20" s="3">
        <f t="shared" si="3"/>
        <v>-10</v>
      </c>
      <c r="G20">
        <f t="shared" si="1"/>
        <v>16</v>
      </c>
    </row>
    <row r="21" spans="1:7" x14ac:dyDescent="0.45">
      <c r="A21" s="4" t="s">
        <v>5</v>
      </c>
      <c r="B21" s="4">
        <v>0</v>
      </c>
      <c r="C21" s="5">
        <f>C20+1</f>
        <v>17</v>
      </c>
      <c r="D21" s="6">
        <f>($M$5/2)+$M$6</f>
        <v>15.328125</v>
      </c>
      <c r="E21" s="6">
        <f>(-$M$9/2)-$M$8</f>
        <v>-14.994791666666666</v>
      </c>
      <c r="F21" s="6">
        <f>B21</f>
        <v>0</v>
      </c>
      <c r="G21">
        <v>1</v>
      </c>
    </row>
    <row r="22" spans="1:7" x14ac:dyDescent="0.45">
      <c r="C22" s="1">
        <f>C21+1</f>
        <v>18</v>
      </c>
      <c r="D22" s="3">
        <f>D21</f>
        <v>15.328125</v>
      </c>
      <c r="E22" s="3">
        <f>(-$M$9/2)</f>
        <v>-4</v>
      </c>
      <c r="F22" s="3">
        <f>F21</f>
        <v>0</v>
      </c>
      <c r="G22">
        <f>G21+1</f>
        <v>2</v>
      </c>
    </row>
    <row r="23" spans="1:7" x14ac:dyDescent="0.45">
      <c r="C23" s="1">
        <f t="shared" ref="C23:C36" si="6">C22+1</f>
        <v>19</v>
      </c>
      <c r="D23" s="3">
        <f>D21</f>
        <v>15.328125</v>
      </c>
      <c r="E23" s="3">
        <f>-E22</f>
        <v>4</v>
      </c>
      <c r="F23" s="3">
        <f>F21</f>
        <v>0</v>
      </c>
      <c r="G23">
        <f t="shared" ref="G23:G36" si="7">G22+1</f>
        <v>3</v>
      </c>
    </row>
    <row r="24" spans="1:7" x14ac:dyDescent="0.45">
      <c r="C24" s="1">
        <f t="shared" si="6"/>
        <v>20</v>
      </c>
      <c r="D24" s="3">
        <f>D23</f>
        <v>15.328125</v>
      </c>
      <c r="E24" s="3">
        <f>-E21</f>
        <v>14.994791666666666</v>
      </c>
      <c r="F24" s="3">
        <f>F21</f>
        <v>0</v>
      </c>
      <c r="G24">
        <f t="shared" si="7"/>
        <v>4</v>
      </c>
    </row>
    <row r="25" spans="1:7" x14ac:dyDescent="0.45">
      <c r="C25" s="1">
        <f t="shared" si="6"/>
        <v>21</v>
      </c>
      <c r="D25" s="3">
        <f>($M$5/2)</f>
        <v>4</v>
      </c>
      <c r="E25" s="3">
        <f>E21</f>
        <v>-14.994791666666666</v>
      </c>
      <c r="F25" s="3">
        <f>F21</f>
        <v>0</v>
      </c>
      <c r="G25">
        <f t="shared" si="7"/>
        <v>5</v>
      </c>
    </row>
    <row r="26" spans="1:7" x14ac:dyDescent="0.45">
      <c r="C26" s="1">
        <f t="shared" si="6"/>
        <v>22</v>
      </c>
      <c r="D26" s="3">
        <f>D25</f>
        <v>4</v>
      </c>
      <c r="E26" s="3">
        <f t="shared" ref="E26:E32" si="8">E22</f>
        <v>-4</v>
      </c>
      <c r="F26" s="3">
        <f>F21</f>
        <v>0</v>
      </c>
      <c r="G26">
        <f t="shared" si="7"/>
        <v>6</v>
      </c>
    </row>
    <row r="27" spans="1:7" x14ac:dyDescent="0.45">
      <c r="C27" s="1">
        <f t="shared" si="6"/>
        <v>23</v>
      </c>
      <c r="D27" s="3">
        <f>D26</f>
        <v>4</v>
      </c>
      <c r="E27" s="3">
        <f t="shared" si="8"/>
        <v>4</v>
      </c>
      <c r="F27" s="3">
        <f>F21</f>
        <v>0</v>
      </c>
      <c r="G27">
        <f t="shared" si="7"/>
        <v>7</v>
      </c>
    </row>
    <row r="28" spans="1:7" x14ac:dyDescent="0.45">
      <c r="C28" s="1">
        <f t="shared" si="6"/>
        <v>24</v>
      </c>
      <c r="D28" s="3">
        <f>D27</f>
        <v>4</v>
      </c>
      <c r="E28" s="3">
        <f t="shared" si="8"/>
        <v>14.994791666666666</v>
      </c>
      <c r="F28" s="3">
        <f>F21</f>
        <v>0</v>
      </c>
      <c r="G28">
        <f t="shared" si="7"/>
        <v>8</v>
      </c>
    </row>
    <row r="29" spans="1:7" x14ac:dyDescent="0.45">
      <c r="C29" s="1">
        <f t="shared" si="6"/>
        <v>25</v>
      </c>
      <c r="D29" s="3">
        <f>-D25</f>
        <v>-4</v>
      </c>
      <c r="E29" s="3">
        <f t="shared" si="8"/>
        <v>-14.994791666666666</v>
      </c>
      <c r="F29" s="3">
        <f>F28</f>
        <v>0</v>
      </c>
      <c r="G29">
        <f t="shared" si="7"/>
        <v>9</v>
      </c>
    </row>
    <row r="30" spans="1:7" x14ac:dyDescent="0.45">
      <c r="C30" s="1">
        <f t="shared" si="6"/>
        <v>26</v>
      </c>
      <c r="D30" s="3">
        <f>D29</f>
        <v>-4</v>
      </c>
      <c r="E30" s="3">
        <f t="shared" si="8"/>
        <v>-4</v>
      </c>
      <c r="F30" s="3">
        <f t="shared" ref="F30:F36" si="9">F29</f>
        <v>0</v>
      </c>
      <c r="G30">
        <f t="shared" si="7"/>
        <v>10</v>
      </c>
    </row>
    <row r="31" spans="1:7" x14ac:dyDescent="0.45">
      <c r="C31" s="1">
        <f t="shared" si="6"/>
        <v>27</v>
      </c>
      <c r="D31" s="3">
        <f>D30</f>
        <v>-4</v>
      </c>
      <c r="E31" s="3">
        <f t="shared" si="8"/>
        <v>4</v>
      </c>
      <c r="F31" s="3">
        <f t="shared" si="9"/>
        <v>0</v>
      </c>
      <c r="G31">
        <f t="shared" si="7"/>
        <v>11</v>
      </c>
    </row>
    <row r="32" spans="1:7" x14ac:dyDescent="0.45">
      <c r="C32" s="1">
        <f>C31+1</f>
        <v>28</v>
      </c>
      <c r="D32" s="3">
        <f>D31</f>
        <v>-4</v>
      </c>
      <c r="E32" s="3">
        <f t="shared" si="8"/>
        <v>14.994791666666666</v>
      </c>
      <c r="F32" s="3">
        <f t="shared" si="9"/>
        <v>0</v>
      </c>
      <c r="G32">
        <f t="shared" si="7"/>
        <v>12</v>
      </c>
    </row>
    <row r="33" spans="1:7" x14ac:dyDescent="0.45">
      <c r="C33" s="1">
        <f t="shared" si="6"/>
        <v>29</v>
      </c>
      <c r="D33" s="3">
        <f>-D24</f>
        <v>-15.328125</v>
      </c>
      <c r="E33" s="3">
        <f t="shared" ref="E33:E36" si="10">E29</f>
        <v>-14.994791666666666</v>
      </c>
      <c r="F33" s="3">
        <f t="shared" si="9"/>
        <v>0</v>
      </c>
      <c r="G33">
        <f t="shared" si="7"/>
        <v>13</v>
      </c>
    </row>
    <row r="34" spans="1:7" x14ac:dyDescent="0.45">
      <c r="C34" s="1">
        <f t="shared" si="6"/>
        <v>30</v>
      </c>
      <c r="D34" s="3">
        <f>D33</f>
        <v>-15.328125</v>
      </c>
      <c r="E34" s="3">
        <f t="shared" si="10"/>
        <v>-4</v>
      </c>
      <c r="F34" s="3">
        <f t="shared" si="9"/>
        <v>0</v>
      </c>
      <c r="G34">
        <f t="shared" si="7"/>
        <v>14</v>
      </c>
    </row>
    <row r="35" spans="1:7" x14ac:dyDescent="0.45">
      <c r="C35" s="1">
        <f>C34+1</f>
        <v>31</v>
      </c>
      <c r="D35" s="3">
        <f t="shared" ref="D35:D36" si="11">D34</f>
        <v>-15.328125</v>
      </c>
      <c r="E35" s="3">
        <f t="shared" si="10"/>
        <v>4</v>
      </c>
      <c r="F35" s="3">
        <f t="shared" si="9"/>
        <v>0</v>
      </c>
      <c r="G35">
        <f t="shared" si="7"/>
        <v>15</v>
      </c>
    </row>
    <row r="36" spans="1:7" x14ac:dyDescent="0.45">
      <c r="C36" s="1">
        <f t="shared" si="6"/>
        <v>32</v>
      </c>
      <c r="D36" s="3">
        <f t="shared" si="11"/>
        <v>-15.328125</v>
      </c>
      <c r="E36" s="3">
        <f t="shared" si="10"/>
        <v>14.994791666666666</v>
      </c>
      <c r="F36" s="3">
        <f t="shared" si="9"/>
        <v>0</v>
      </c>
      <c r="G36">
        <f t="shared" si="7"/>
        <v>16</v>
      </c>
    </row>
    <row r="37" spans="1:7" x14ac:dyDescent="0.45">
      <c r="A37" s="4" t="s">
        <v>18</v>
      </c>
      <c r="B37" s="4">
        <f>14+(9.5/12)</f>
        <v>14.791666666666666</v>
      </c>
      <c r="C37" s="5">
        <f>C36+1</f>
        <v>33</v>
      </c>
      <c r="D37" s="6">
        <f>($M$5/2)+$M$6</f>
        <v>15.328125</v>
      </c>
      <c r="E37" s="6">
        <f>(-$M$9/2)-$M$8</f>
        <v>-14.994791666666666</v>
      </c>
      <c r="F37" s="6">
        <f>B37</f>
        <v>14.791666666666666</v>
      </c>
      <c r="G37">
        <v>1</v>
      </c>
    </row>
    <row r="38" spans="1:7" x14ac:dyDescent="0.45">
      <c r="C38" s="1">
        <f>C37+1</f>
        <v>34</v>
      </c>
      <c r="D38" s="3">
        <f>D37</f>
        <v>15.328125</v>
      </c>
      <c r="E38" s="3">
        <f>(-$M$9/2)</f>
        <v>-4</v>
      </c>
      <c r="F38" s="3">
        <f>F37</f>
        <v>14.791666666666666</v>
      </c>
      <c r="G38">
        <f>G37+1</f>
        <v>2</v>
      </c>
    </row>
    <row r="39" spans="1:7" x14ac:dyDescent="0.45">
      <c r="C39" s="1">
        <f t="shared" ref="C39:C52" si="12">C38+1</f>
        <v>35</v>
      </c>
      <c r="D39" s="3">
        <f>D37</f>
        <v>15.328125</v>
      </c>
      <c r="E39" s="3">
        <f>-E38</f>
        <v>4</v>
      </c>
      <c r="F39" s="3">
        <f>F37</f>
        <v>14.791666666666666</v>
      </c>
      <c r="G39">
        <f t="shared" ref="G39:G52" si="13">G38+1</f>
        <v>3</v>
      </c>
    </row>
    <row r="40" spans="1:7" x14ac:dyDescent="0.45">
      <c r="C40" s="1">
        <f t="shared" si="12"/>
        <v>36</v>
      </c>
      <c r="D40" s="3">
        <f>D39</f>
        <v>15.328125</v>
      </c>
      <c r="E40" s="3">
        <f>-E37</f>
        <v>14.994791666666666</v>
      </c>
      <c r="F40" s="3">
        <f>F37</f>
        <v>14.791666666666666</v>
      </c>
      <c r="G40">
        <f t="shared" si="13"/>
        <v>4</v>
      </c>
    </row>
    <row r="41" spans="1:7" x14ac:dyDescent="0.45">
      <c r="C41" s="1">
        <f t="shared" si="12"/>
        <v>37</v>
      </c>
      <c r="D41" s="3">
        <f>($M$5/2)</f>
        <v>4</v>
      </c>
      <c r="E41" s="3">
        <f>E37</f>
        <v>-14.994791666666666</v>
      </c>
      <c r="F41" s="3">
        <f>F37</f>
        <v>14.791666666666666</v>
      </c>
      <c r="G41">
        <f t="shared" si="13"/>
        <v>5</v>
      </c>
    </row>
    <row r="42" spans="1:7" x14ac:dyDescent="0.45">
      <c r="C42" s="1">
        <f t="shared" si="12"/>
        <v>38</v>
      </c>
      <c r="D42" s="3">
        <f>D41</f>
        <v>4</v>
      </c>
      <c r="E42" s="3">
        <f t="shared" ref="E42:E48" si="14">E38</f>
        <v>-4</v>
      </c>
      <c r="F42" s="3">
        <f>F37</f>
        <v>14.791666666666666</v>
      </c>
      <c r="G42">
        <f t="shared" si="13"/>
        <v>6</v>
      </c>
    </row>
    <row r="43" spans="1:7" x14ac:dyDescent="0.45">
      <c r="C43" s="1">
        <f t="shared" si="12"/>
        <v>39</v>
      </c>
      <c r="D43" s="3">
        <f>D42</f>
        <v>4</v>
      </c>
      <c r="E43" s="3">
        <f t="shared" si="14"/>
        <v>4</v>
      </c>
      <c r="F43" s="3">
        <f>F37</f>
        <v>14.791666666666666</v>
      </c>
      <c r="G43">
        <f t="shared" si="13"/>
        <v>7</v>
      </c>
    </row>
    <row r="44" spans="1:7" x14ac:dyDescent="0.45">
      <c r="C44" s="1">
        <f t="shared" si="12"/>
        <v>40</v>
      </c>
      <c r="D44" s="3">
        <f>D43</f>
        <v>4</v>
      </c>
      <c r="E44" s="3">
        <f t="shared" si="14"/>
        <v>14.994791666666666</v>
      </c>
      <c r="F44" s="3">
        <f>F37</f>
        <v>14.791666666666666</v>
      </c>
      <c r="G44">
        <f t="shared" si="13"/>
        <v>8</v>
      </c>
    </row>
    <row r="45" spans="1:7" x14ac:dyDescent="0.45">
      <c r="C45" s="1">
        <f t="shared" si="12"/>
        <v>41</v>
      </c>
      <c r="D45" s="3">
        <f>-D41</f>
        <v>-4</v>
      </c>
      <c r="E45" s="3">
        <f t="shared" si="14"/>
        <v>-14.994791666666666</v>
      </c>
      <c r="F45" s="3">
        <f>F44</f>
        <v>14.791666666666666</v>
      </c>
      <c r="G45">
        <f t="shared" si="13"/>
        <v>9</v>
      </c>
    </row>
    <row r="46" spans="1:7" x14ac:dyDescent="0.45">
      <c r="C46" s="1">
        <f t="shared" si="12"/>
        <v>42</v>
      </c>
      <c r="D46" s="3">
        <f>D45</f>
        <v>-4</v>
      </c>
      <c r="E46" s="3">
        <f t="shared" si="14"/>
        <v>-4</v>
      </c>
      <c r="F46" s="3">
        <f t="shared" ref="F46:F52" si="15">F45</f>
        <v>14.791666666666666</v>
      </c>
      <c r="G46">
        <f t="shared" si="13"/>
        <v>10</v>
      </c>
    </row>
    <row r="47" spans="1:7" x14ac:dyDescent="0.45">
      <c r="C47" s="1">
        <f t="shared" si="12"/>
        <v>43</v>
      </c>
      <c r="D47" s="3">
        <f>D46</f>
        <v>-4</v>
      </c>
      <c r="E47" s="3">
        <f t="shared" si="14"/>
        <v>4</v>
      </c>
      <c r="F47" s="3">
        <f t="shared" si="15"/>
        <v>14.791666666666666</v>
      </c>
      <c r="G47">
        <f t="shared" si="13"/>
        <v>11</v>
      </c>
    </row>
    <row r="48" spans="1:7" x14ac:dyDescent="0.45">
      <c r="C48" s="1">
        <f>C47+1</f>
        <v>44</v>
      </c>
      <c r="D48" s="3">
        <f>D47</f>
        <v>-4</v>
      </c>
      <c r="E48" s="3">
        <f t="shared" si="14"/>
        <v>14.994791666666666</v>
      </c>
      <c r="F48" s="3">
        <f t="shared" si="15"/>
        <v>14.791666666666666</v>
      </c>
      <c r="G48">
        <f t="shared" si="13"/>
        <v>12</v>
      </c>
    </row>
    <row r="49" spans="1:7" x14ac:dyDescent="0.45">
      <c r="C49" s="1">
        <f t="shared" si="12"/>
        <v>45</v>
      </c>
      <c r="D49" s="3">
        <f>-D40</f>
        <v>-15.328125</v>
      </c>
      <c r="E49" s="3">
        <f t="shared" ref="E49:E52" si="16">E45</f>
        <v>-14.994791666666666</v>
      </c>
      <c r="F49" s="3">
        <f t="shared" si="15"/>
        <v>14.791666666666666</v>
      </c>
      <c r="G49">
        <f t="shared" si="13"/>
        <v>13</v>
      </c>
    </row>
    <row r="50" spans="1:7" x14ac:dyDescent="0.45">
      <c r="C50" s="1">
        <f t="shared" si="12"/>
        <v>46</v>
      </c>
      <c r="D50" s="3">
        <f>D49</f>
        <v>-15.328125</v>
      </c>
      <c r="E50" s="3">
        <f t="shared" si="16"/>
        <v>-4</v>
      </c>
      <c r="F50" s="3">
        <f t="shared" si="15"/>
        <v>14.791666666666666</v>
      </c>
      <c r="G50">
        <f t="shared" si="13"/>
        <v>14</v>
      </c>
    </row>
    <row r="51" spans="1:7" x14ac:dyDescent="0.45">
      <c r="C51" s="1">
        <f>C50+1</f>
        <v>47</v>
      </c>
      <c r="D51" s="3">
        <f t="shared" ref="D51:D52" si="17">D50</f>
        <v>-15.328125</v>
      </c>
      <c r="E51" s="3">
        <f t="shared" si="16"/>
        <v>4</v>
      </c>
      <c r="F51" s="3">
        <f t="shared" si="15"/>
        <v>14.791666666666666</v>
      </c>
      <c r="G51">
        <f t="shared" si="13"/>
        <v>15</v>
      </c>
    </row>
    <row r="52" spans="1:7" x14ac:dyDescent="0.45">
      <c r="C52" s="1">
        <f t="shared" si="12"/>
        <v>48</v>
      </c>
      <c r="D52" s="3">
        <f t="shared" si="17"/>
        <v>-15.328125</v>
      </c>
      <c r="E52" s="3">
        <f t="shared" si="16"/>
        <v>14.994791666666666</v>
      </c>
      <c r="F52" s="3">
        <f t="shared" si="15"/>
        <v>14.791666666666666</v>
      </c>
      <c r="G52">
        <f t="shared" si="13"/>
        <v>16</v>
      </c>
    </row>
    <row r="53" spans="1:7" x14ac:dyDescent="0.45">
      <c r="A53" s="4" t="s">
        <v>20</v>
      </c>
      <c r="B53" s="4">
        <f>30+(2/12)</f>
        <v>30.166666666666668</v>
      </c>
      <c r="C53" s="5">
        <f>C52+1</f>
        <v>49</v>
      </c>
      <c r="D53" s="6">
        <f>($M$5/2)+$M$6</f>
        <v>15.328125</v>
      </c>
      <c r="E53" s="6">
        <f>(-$M$9/2)-$M$8</f>
        <v>-14.994791666666666</v>
      </c>
      <c r="F53" s="6">
        <f>B53</f>
        <v>30.166666666666668</v>
      </c>
      <c r="G53">
        <v>1</v>
      </c>
    </row>
    <row r="54" spans="1:7" x14ac:dyDescent="0.45">
      <c r="C54" s="1">
        <f>C53+1</f>
        <v>50</v>
      </c>
      <c r="D54" s="3">
        <f>D53</f>
        <v>15.328125</v>
      </c>
      <c r="E54" s="3">
        <f>(-$M$9/2)</f>
        <v>-4</v>
      </c>
      <c r="F54" s="3">
        <f>F53</f>
        <v>30.166666666666668</v>
      </c>
      <c r="G54">
        <f>G53+1</f>
        <v>2</v>
      </c>
    </row>
    <row r="55" spans="1:7" x14ac:dyDescent="0.45">
      <c r="C55" s="1">
        <f t="shared" ref="C55:C68" si="18">C54+1</f>
        <v>51</v>
      </c>
      <c r="D55" s="3">
        <f>D53</f>
        <v>15.328125</v>
      </c>
      <c r="E55" s="3">
        <f>-E54</f>
        <v>4</v>
      </c>
      <c r="F55" s="3">
        <f>F53</f>
        <v>30.166666666666668</v>
      </c>
      <c r="G55">
        <f t="shared" ref="G55:G68" si="19">G54+1</f>
        <v>3</v>
      </c>
    </row>
    <row r="56" spans="1:7" x14ac:dyDescent="0.45">
      <c r="C56" s="1">
        <f t="shared" si="18"/>
        <v>52</v>
      </c>
      <c r="D56" s="3">
        <f>D55</f>
        <v>15.328125</v>
      </c>
      <c r="E56" s="3">
        <f>-E53</f>
        <v>14.994791666666666</v>
      </c>
      <c r="F56" s="3">
        <f>F53</f>
        <v>30.166666666666668</v>
      </c>
      <c r="G56">
        <f t="shared" si="19"/>
        <v>4</v>
      </c>
    </row>
    <row r="57" spans="1:7" x14ac:dyDescent="0.45">
      <c r="C57" s="1">
        <f t="shared" si="18"/>
        <v>53</v>
      </c>
      <c r="D57" s="3">
        <f>($M$5/2)</f>
        <v>4</v>
      </c>
      <c r="E57" s="3">
        <f>E53</f>
        <v>-14.994791666666666</v>
      </c>
      <c r="F57" s="3">
        <f>F53</f>
        <v>30.166666666666668</v>
      </c>
      <c r="G57">
        <f t="shared" si="19"/>
        <v>5</v>
      </c>
    </row>
    <row r="58" spans="1:7" x14ac:dyDescent="0.45">
      <c r="C58" s="1">
        <f t="shared" si="18"/>
        <v>54</v>
      </c>
      <c r="D58" s="3">
        <f>D57</f>
        <v>4</v>
      </c>
      <c r="E58" s="3">
        <f t="shared" ref="E58:E64" si="20">E54</f>
        <v>-4</v>
      </c>
      <c r="F58" s="3">
        <f>F53</f>
        <v>30.166666666666668</v>
      </c>
      <c r="G58">
        <f t="shared" si="19"/>
        <v>6</v>
      </c>
    </row>
    <row r="59" spans="1:7" x14ac:dyDescent="0.45">
      <c r="C59" s="1">
        <f t="shared" si="18"/>
        <v>55</v>
      </c>
      <c r="D59" s="3">
        <f>D58</f>
        <v>4</v>
      </c>
      <c r="E59" s="3">
        <f t="shared" si="20"/>
        <v>4</v>
      </c>
      <c r="F59" s="3">
        <f>F53</f>
        <v>30.166666666666668</v>
      </c>
      <c r="G59">
        <f t="shared" si="19"/>
        <v>7</v>
      </c>
    </row>
    <row r="60" spans="1:7" x14ac:dyDescent="0.45">
      <c r="C60" s="1">
        <f t="shared" si="18"/>
        <v>56</v>
      </c>
      <c r="D60" s="3">
        <f>D59</f>
        <v>4</v>
      </c>
      <c r="E60" s="3">
        <f t="shared" si="20"/>
        <v>14.994791666666666</v>
      </c>
      <c r="F60" s="3">
        <f>F53</f>
        <v>30.166666666666668</v>
      </c>
      <c r="G60">
        <f t="shared" si="19"/>
        <v>8</v>
      </c>
    </row>
    <row r="61" spans="1:7" x14ac:dyDescent="0.45">
      <c r="C61" s="1">
        <f t="shared" si="18"/>
        <v>57</v>
      </c>
      <c r="D61" s="3">
        <f>-D57</f>
        <v>-4</v>
      </c>
      <c r="E61" s="3">
        <f t="shared" si="20"/>
        <v>-14.994791666666666</v>
      </c>
      <c r="F61" s="3">
        <f>F60</f>
        <v>30.166666666666668</v>
      </c>
      <c r="G61">
        <f t="shared" si="19"/>
        <v>9</v>
      </c>
    </row>
    <row r="62" spans="1:7" x14ac:dyDescent="0.45">
      <c r="C62" s="1">
        <f t="shared" si="18"/>
        <v>58</v>
      </c>
      <c r="D62" s="3">
        <f>D61</f>
        <v>-4</v>
      </c>
      <c r="E62" s="3">
        <f t="shared" si="20"/>
        <v>-4</v>
      </c>
      <c r="F62" s="3">
        <f t="shared" ref="F62:F68" si="21">F61</f>
        <v>30.166666666666668</v>
      </c>
      <c r="G62">
        <f t="shared" si="19"/>
        <v>10</v>
      </c>
    </row>
    <row r="63" spans="1:7" x14ac:dyDescent="0.45">
      <c r="C63" s="1">
        <f t="shared" si="18"/>
        <v>59</v>
      </c>
      <c r="D63" s="3">
        <f>D62</f>
        <v>-4</v>
      </c>
      <c r="E63" s="3">
        <f t="shared" si="20"/>
        <v>4</v>
      </c>
      <c r="F63" s="3">
        <f t="shared" si="21"/>
        <v>30.166666666666668</v>
      </c>
      <c r="G63">
        <f t="shared" si="19"/>
        <v>11</v>
      </c>
    </row>
    <row r="64" spans="1:7" x14ac:dyDescent="0.45">
      <c r="C64" s="1">
        <f>C63+1</f>
        <v>60</v>
      </c>
      <c r="D64" s="3">
        <f>D63</f>
        <v>-4</v>
      </c>
      <c r="E64" s="3">
        <f t="shared" si="20"/>
        <v>14.994791666666666</v>
      </c>
      <c r="F64" s="3">
        <f t="shared" si="21"/>
        <v>30.166666666666668</v>
      </c>
      <c r="G64">
        <f t="shared" si="19"/>
        <v>12</v>
      </c>
    </row>
    <row r="65" spans="1:7" x14ac:dyDescent="0.45">
      <c r="C65" s="1">
        <f t="shared" si="18"/>
        <v>61</v>
      </c>
      <c r="D65" s="3">
        <f>-D56</f>
        <v>-15.328125</v>
      </c>
      <c r="E65" s="3">
        <f t="shared" ref="E65:E68" si="22">E61</f>
        <v>-14.994791666666666</v>
      </c>
      <c r="F65" s="3">
        <f t="shared" si="21"/>
        <v>30.166666666666668</v>
      </c>
      <c r="G65">
        <f t="shared" si="19"/>
        <v>13</v>
      </c>
    </row>
    <row r="66" spans="1:7" x14ac:dyDescent="0.45">
      <c r="C66" s="1">
        <f t="shared" si="18"/>
        <v>62</v>
      </c>
      <c r="D66" s="3">
        <f>D65</f>
        <v>-15.328125</v>
      </c>
      <c r="E66" s="3">
        <f t="shared" si="22"/>
        <v>-4</v>
      </c>
      <c r="F66" s="3">
        <f t="shared" si="21"/>
        <v>30.166666666666668</v>
      </c>
      <c r="G66">
        <f t="shared" si="19"/>
        <v>14</v>
      </c>
    </row>
    <row r="67" spans="1:7" x14ac:dyDescent="0.45">
      <c r="C67" s="1">
        <f>C66+1</f>
        <v>63</v>
      </c>
      <c r="D67" s="3">
        <f t="shared" ref="D67:D68" si="23">D66</f>
        <v>-15.328125</v>
      </c>
      <c r="E67" s="3">
        <f t="shared" si="22"/>
        <v>4</v>
      </c>
      <c r="F67" s="3">
        <f t="shared" si="21"/>
        <v>30.166666666666668</v>
      </c>
      <c r="G67">
        <f t="shared" si="19"/>
        <v>15</v>
      </c>
    </row>
    <row r="68" spans="1:7" x14ac:dyDescent="0.45">
      <c r="C68" s="1">
        <f t="shared" si="18"/>
        <v>64</v>
      </c>
      <c r="D68" s="3">
        <f t="shared" si="23"/>
        <v>-15.328125</v>
      </c>
      <c r="E68" s="3">
        <f t="shared" si="22"/>
        <v>14.994791666666666</v>
      </c>
      <c r="F68" s="3">
        <f t="shared" si="21"/>
        <v>30.166666666666668</v>
      </c>
      <c r="G68">
        <f t="shared" si="19"/>
        <v>16</v>
      </c>
    </row>
    <row r="69" spans="1:7" x14ac:dyDescent="0.45">
      <c r="A69" s="4" t="s">
        <v>18</v>
      </c>
      <c r="B69" s="4">
        <f>42+(4.5/12)</f>
        <v>42.375</v>
      </c>
      <c r="C69" s="5">
        <f>C68+1</f>
        <v>65</v>
      </c>
      <c r="D69" s="6">
        <f>($M$5/2)+$M$6</f>
        <v>15.328125</v>
      </c>
      <c r="E69" s="6">
        <f>(-$M$9/2)-$M$8</f>
        <v>-14.994791666666666</v>
      </c>
      <c r="F69" s="6">
        <f>B69</f>
        <v>42.375</v>
      </c>
      <c r="G69">
        <v>1</v>
      </c>
    </row>
    <row r="70" spans="1:7" x14ac:dyDescent="0.45">
      <c r="C70" s="1">
        <f>C69+1</f>
        <v>66</v>
      </c>
      <c r="D70" s="3">
        <f>D69</f>
        <v>15.328125</v>
      </c>
      <c r="E70" s="3">
        <f>(-$M$9/2)</f>
        <v>-4</v>
      </c>
      <c r="F70" s="3">
        <f>F69</f>
        <v>42.375</v>
      </c>
      <c r="G70">
        <f>G69+1</f>
        <v>2</v>
      </c>
    </row>
    <row r="71" spans="1:7" x14ac:dyDescent="0.45">
      <c r="C71" s="1">
        <f t="shared" ref="C71:C84" si="24">C70+1</f>
        <v>67</v>
      </c>
      <c r="D71" s="3">
        <f>D69</f>
        <v>15.328125</v>
      </c>
      <c r="E71" s="3">
        <f>-E70</f>
        <v>4</v>
      </c>
      <c r="F71" s="3">
        <f>F69</f>
        <v>42.375</v>
      </c>
      <c r="G71">
        <f t="shared" ref="G71:G84" si="25">G70+1</f>
        <v>3</v>
      </c>
    </row>
    <row r="72" spans="1:7" x14ac:dyDescent="0.45">
      <c r="C72" s="1">
        <f t="shared" si="24"/>
        <v>68</v>
      </c>
      <c r="D72" s="3">
        <f>D71</f>
        <v>15.328125</v>
      </c>
      <c r="E72" s="3">
        <f>-E69</f>
        <v>14.994791666666666</v>
      </c>
      <c r="F72" s="3">
        <f>F69</f>
        <v>42.375</v>
      </c>
      <c r="G72">
        <f t="shared" si="25"/>
        <v>4</v>
      </c>
    </row>
    <row r="73" spans="1:7" x14ac:dyDescent="0.45">
      <c r="C73" s="1">
        <f t="shared" si="24"/>
        <v>69</v>
      </c>
      <c r="D73" s="3">
        <f>($M$5/2)</f>
        <v>4</v>
      </c>
      <c r="E73" s="3">
        <f>E69</f>
        <v>-14.994791666666666</v>
      </c>
      <c r="F73" s="3">
        <f>F69</f>
        <v>42.375</v>
      </c>
      <c r="G73">
        <f t="shared" si="25"/>
        <v>5</v>
      </c>
    </row>
    <row r="74" spans="1:7" x14ac:dyDescent="0.45">
      <c r="C74" s="1">
        <f t="shared" si="24"/>
        <v>70</v>
      </c>
      <c r="D74" s="3">
        <f>D73</f>
        <v>4</v>
      </c>
      <c r="E74" s="3">
        <f t="shared" ref="E74:E80" si="26">E70</f>
        <v>-4</v>
      </c>
      <c r="F74" s="3">
        <f>F69</f>
        <v>42.375</v>
      </c>
      <c r="G74">
        <f t="shared" si="25"/>
        <v>6</v>
      </c>
    </row>
    <row r="75" spans="1:7" x14ac:dyDescent="0.45">
      <c r="C75" s="1">
        <f t="shared" si="24"/>
        <v>71</v>
      </c>
      <c r="D75" s="3">
        <f>D74</f>
        <v>4</v>
      </c>
      <c r="E75" s="3">
        <f t="shared" si="26"/>
        <v>4</v>
      </c>
      <c r="F75" s="3">
        <f>F69</f>
        <v>42.375</v>
      </c>
      <c r="G75">
        <f t="shared" si="25"/>
        <v>7</v>
      </c>
    </row>
    <row r="76" spans="1:7" x14ac:dyDescent="0.45">
      <c r="C76" s="1">
        <f t="shared" si="24"/>
        <v>72</v>
      </c>
      <c r="D76" s="3">
        <f>D75</f>
        <v>4</v>
      </c>
      <c r="E76" s="3">
        <f t="shared" si="26"/>
        <v>14.994791666666666</v>
      </c>
      <c r="F76" s="3">
        <f>F69</f>
        <v>42.375</v>
      </c>
      <c r="G76">
        <f t="shared" si="25"/>
        <v>8</v>
      </c>
    </row>
    <row r="77" spans="1:7" x14ac:dyDescent="0.45">
      <c r="C77" s="1">
        <f t="shared" si="24"/>
        <v>73</v>
      </c>
      <c r="D77" s="3">
        <f>-D73</f>
        <v>-4</v>
      </c>
      <c r="E77" s="3">
        <f t="shared" si="26"/>
        <v>-14.994791666666666</v>
      </c>
      <c r="F77" s="3">
        <f>F76</f>
        <v>42.375</v>
      </c>
      <c r="G77">
        <f t="shared" si="25"/>
        <v>9</v>
      </c>
    </row>
    <row r="78" spans="1:7" x14ac:dyDescent="0.45">
      <c r="C78" s="1">
        <f t="shared" si="24"/>
        <v>74</v>
      </c>
      <c r="D78" s="3">
        <f>D77</f>
        <v>-4</v>
      </c>
      <c r="E78" s="3">
        <f t="shared" si="26"/>
        <v>-4</v>
      </c>
      <c r="F78" s="3">
        <f t="shared" ref="F78:F84" si="27">F77</f>
        <v>42.375</v>
      </c>
      <c r="G78">
        <f t="shared" si="25"/>
        <v>10</v>
      </c>
    </row>
    <row r="79" spans="1:7" x14ac:dyDescent="0.45">
      <c r="C79" s="1">
        <f t="shared" si="24"/>
        <v>75</v>
      </c>
      <c r="D79" s="3">
        <f>D78</f>
        <v>-4</v>
      </c>
      <c r="E79" s="3">
        <f t="shared" si="26"/>
        <v>4</v>
      </c>
      <c r="F79" s="3">
        <f t="shared" si="27"/>
        <v>42.375</v>
      </c>
      <c r="G79">
        <f t="shared" si="25"/>
        <v>11</v>
      </c>
    </row>
    <row r="80" spans="1:7" x14ac:dyDescent="0.45">
      <c r="C80" s="1">
        <f>C79+1</f>
        <v>76</v>
      </c>
      <c r="D80" s="3">
        <f>D79</f>
        <v>-4</v>
      </c>
      <c r="E80" s="3">
        <f t="shared" si="26"/>
        <v>14.994791666666666</v>
      </c>
      <c r="F80" s="3">
        <f t="shared" si="27"/>
        <v>42.375</v>
      </c>
      <c r="G80">
        <f t="shared" si="25"/>
        <v>12</v>
      </c>
    </row>
    <row r="81" spans="1:7" x14ac:dyDescent="0.45">
      <c r="C81" s="1">
        <f t="shared" si="24"/>
        <v>77</v>
      </c>
      <c r="D81" s="3">
        <f>-D72</f>
        <v>-15.328125</v>
      </c>
      <c r="E81" s="3">
        <f t="shared" ref="E81:E84" si="28">E77</f>
        <v>-14.994791666666666</v>
      </c>
      <c r="F81" s="3">
        <f t="shared" si="27"/>
        <v>42.375</v>
      </c>
      <c r="G81">
        <f t="shared" si="25"/>
        <v>13</v>
      </c>
    </row>
    <row r="82" spans="1:7" x14ac:dyDescent="0.45">
      <c r="C82" s="1">
        <f t="shared" si="24"/>
        <v>78</v>
      </c>
      <c r="D82" s="3">
        <f>D81</f>
        <v>-15.328125</v>
      </c>
      <c r="E82" s="3">
        <f t="shared" si="28"/>
        <v>-4</v>
      </c>
      <c r="F82" s="3">
        <f t="shared" si="27"/>
        <v>42.375</v>
      </c>
      <c r="G82">
        <f t="shared" si="25"/>
        <v>14</v>
      </c>
    </row>
    <row r="83" spans="1:7" x14ac:dyDescent="0.45">
      <c r="C83" s="1">
        <f>C82+1</f>
        <v>79</v>
      </c>
      <c r="D83" s="3">
        <f t="shared" ref="D83:D84" si="29">D82</f>
        <v>-15.328125</v>
      </c>
      <c r="E83" s="3">
        <f t="shared" si="28"/>
        <v>4</v>
      </c>
      <c r="F83" s="3">
        <f t="shared" si="27"/>
        <v>42.375</v>
      </c>
      <c r="G83">
        <f t="shared" si="25"/>
        <v>15</v>
      </c>
    </row>
    <row r="84" spans="1:7" x14ac:dyDescent="0.45">
      <c r="C84" s="1">
        <f t="shared" si="24"/>
        <v>80</v>
      </c>
      <c r="D84" s="3">
        <f t="shared" si="29"/>
        <v>-15.328125</v>
      </c>
      <c r="E84" s="3">
        <f t="shared" si="28"/>
        <v>14.994791666666666</v>
      </c>
      <c r="F84" s="3">
        <f t="shared" si="27"/>
        <v>42.375</v>
      </c>
      <c r="G84">
        <f t="shared" si="25"/>
        <v>16</v>
      </c>
    </row>
    <row r="85" spans="1:7" x14ac:dyDescent="0.45">
      <c r="A85" s="4" t="s">
        <v>21</v>
      </c>
      <c r="B85" s="4">
        <f>55+(2/12)</f>
        <v>55.166666666666664</v>
      </c>
      <c r="C85" s="5">
        <f>C84+1</f>
        <v>81</v>
      </c>
      <c r="D85" s="6">
        <f>($M$5/2)+$M$6</f>
        <v>15.328125</v>
      </c>
      <c r="E85" s="6">
        <f>(-$M$9/2)-$M$8</f>
        <v>-14.994791666666666</v>
      </c>
      <c r="F85" s="6">
        <f>B85</f>
        <v>55.166666666666664</v>
      </c>
      <c r="G85">
        <v>1</v>
      </c>
    </row>
    <row r="86" spans="1:7" x14ac:dyDescent="0.45">
      <c r="C86" s="1">
        <f>C85+1</f>
        <v>82</v>
      </c>
      <c r="D86" s="3">
        <f>D85</f>
        <v>15.328125</v>
      </c>
      <c r="E86" s="3">
        <f>(-$M$9/2)</f>
        <v>-4</v>
      </c>
      <c r="F86" s="3">
        <f>F85</f>
        <v>55.166666666666664</v>
      </c>
      <c r="G86">
        <f>G85+1</f>
        <v>2</v>
      </c>
    </row>
    <row r="87" spans="1:7" x14ac:dyDescent="0.45">
      <c r="C87" s="1">
        <f t="shared" ref="C87:C100" si="30">C86+1</f>
        <v>83</v>
      </c>
      <c r="D87" s="3">
        <f>D85</f>
        <v>15.328125</v>
      </c>
      <c r="E87" s="3">
        <f>-E86</f>
        <v>4</v>
      </c>
      <c r="F87" s="3">
        <f>F85</f>
        <v>55.166666666666664</v>
      </c>
      <c r="G87">
        <f t="shared" ref="G87:G100" si="31">G86+1</f>
        <v>3</v>
      </c>
    </row>
    <row r="88" spans="1:7" x14ac:dyDescent="0.45">
      <c r="C88" s="1">
        <f t="shared" si="30"/>
        <v>84</v>
      </c>
      <c r="D88" s="3">
        <f>D87</f>
        <v>15.328125</v>
      </c>
      <c r="E88" s="3">
        <f>-E85</f>
        <v>14.994791666666666</v>
      </c>
      <c r="F88" s="3">
        <f>F85</f>
        <v>55.166666666666664</v>
      </c>
      <c r="G88">
        <f t="shared" si="31"/>
        <v>4</v>
      </c>
    </row>
    <row r="89" spans="1:7" x14ac:dyDescent="0.45">
      <c r="C89" s="1">
        <f t="shared" si="30"/>
        <v>85</v>
      </c>
      <c r="D89" s="3">
        <f>($M$5/2)</f>
        <v>4</v>
      </c>
      <c r="E89" s="3">
        <f>E85</f>
        <v>-14.994791666666666</v>
      </c>
      <c r="F89" s="3">
        <f>F85</f>
        <v>55.166666666666664</v>
      </c>
      <c r="G89">
        <f t="shared" si="31"/>
        <v>5</v>
      </c>
    </row>
    <row r="90" spans="1:7" x14ac:dyDescent="0.45">
      <c r="C90" s="1">
        <f t="shared" si="30"/>
        <v>86</v>
      </c>
      <c r="D90" s="3">
        <f>D89</f>
        <v>4</v>
      </c>
      <c r="E90" s="3">
        <f t="shared" ref="E90:E96" si="32">E86</f>
        <v>-4</v>
      </c>
      <c r="F90" s="3">
        <f>F85</f>
        <v>55.166666666666664</v>
      </c>
      <c r="G90">
        <f t="shared" si="31"/>
        <v>6</v>
      </c>
    </row>
    <row r="91" spans="1:7" x14ac:dyDescent="0.45">
      <c r="C91" s="1">
        <f t="shared" si="30"/>
        <v>87</v>
      </c>
      <c r="D91" s="3">
        <f>D90</f>
        <v>4</v>
      </c>
      <c r="E91" s="3">
        <f t="shared" si="32"/>
        <v>4</v>
      </c>
      <c r="F91" s="3">
        <f>F85</f>
        <v>55.166666666666664</v>
      </c>
      <c r="G91">
        <f t="shared" si="31"/>
        <v>7</v>
      </c>
    </row>
    <row r="92" spans="1:7" x14ac:dyDescent="0.45">
      <c r="C92" s="1">
        <f t="shared" si="30"/>
        <v>88</v>
      </c>
      <c r="D92" s="3">
        <f>D91</f>
        <v>4</v>
      </c>
      <c r="E92" s="3">
        <f t="shared" si="32"/>
        <v>14.994791666666666</v>
      </c>
      <c r="F92" s="3">
        <f>F85</f>
        <v>55.166666666666664</v>
      </c>
      <c r="G92">
        <f t="shared" si="31"/>
        <v>8</v>
      </c>
    </row>
    <row r="93" spans="1:7" x14ac:dyDescent="0.45">
      <c r="C93" s="1">
        <f t="shared" si="30"/>
        <v>89</v>
      </c>
      <c r="D93" s="3">
        <f>-D89</f>
        <v>-4</v>
      </c>
      <c r="E93" s="3">
        <f t="shared" si="32"/>
        <v>-14.994791666666666</v>
      </c>
      <c r="F93" s="3">
        <f>F92</f>
        <v>55.166666666666664</v>
      </c>
      <c r="G93">
        <f t="shared" si="31"/>
        <v>9</v>
      </c>
    </row>
    <row r="94" spans="1:7" x14ac:dyDescent="0.45">
      <c r="C94" s="1">
        <f t="shared" si="30"/>
        <v>90</v>
      </c>
      <c r="D94" s="3">
        <f>D93</f>
        <v>-4</v>
      </c>
      <c r="E94" s="3">
        <f t="shared" si="32"/>
        <v>-4</v>
      </c>
      <c r="F94" s="3">
        <f t="shared" ref="F94:F100" si="33">F93</f>
        <v>55.166666666666664</v>
      </c>
      <c r="G94">
        <f t="shared" si="31"/>
        <v>10</v>
      </c>
    </row>
    <row r="95" spans="1:7" x14ac:dyDescent="0.45">
      <c r="C95" s="1">
        <f t="shared" si="30"/>
        <v>91</v>
      </c>
      <c r="D95" s="3">
        <f>D94</f>
        <v>-4</v>
      </c>
      <c r="E95" s="3">
        <f t="shared" si="32"/>
        <v>4</v>
      </c>
      <c r="F95" s="3">
        <f t="shared" si="33"/>
        <v>55.166666666666664</v>
      </c>
      <c r="G95">
        <f t="shared" si="31"/>
        <v>11</v>
      </c>
    </row>
    <row r="96" spans="1:7" x14ac:dyDescent="0.45">
      <c r="C96" s="1">
        <f>C95+1</f>
        <v>92</v>
      </c>
      <c r="D96" s="3">
        <f>D95</f>
        <v>-4</v>
      </c>
      <c r="E96" s="3">
        <f t="shared" si="32"/>
        <v>14.994791666666666</v>
      </c>
      <c r="F96" s="3">
        <f t="shared" si="33"/>
        <v>55.166666666666664</v>
      </c>
      <c r="G96">
        <f t="shared" si="31"/>
        <v>12</v>
      </c>
    </row>
    <row r="97" spans="1:7" x14ac:dyDescent="0.45">
      <c r="C97" s="1">
        <f t="shared" si="30"/>
        <v>93</v>
      </c>
      <c r="D97" s="3">
        <f>-D88</f>
        <v>-15.328125</v>
      </c>
      <c r="E97" s="3">
        <f t="shared" ref="E97:E100" si="34">E93</f>
        <v>-14.994791666666666</v>
      </c>
      <c r="F97" s="3">
        <f t="shared" si="33"/>
        <v>55.166666666666664</v>
      </c>
      <c r="G97">
        <f t="shared" si="31"/>
        <v>13</v>
      </c>
    </row>
    <row r="98" spans="1:7" x14ac:dyDescent="0.45">
      <c r="C98" s="1">
        <f t="shared" si="30"/>
        <v>94</v>
      </c>
      <c r="D98" s="3">
        <f>D97</f>
        <v>-15.328125</v>
      </c>
      <c r="E98" s="3">
        <f t="shared" si="34"/>
        <v>-4</v>
      </c>
      <c r="F98" s="3">
        <f t="shared" si="33"/>
        <v>55.166666666666664</v>
      </c>
      <c r="G98">
        <f t="shared" si="31"/>
        <v>14</v>
      </c>
    </row>
    <row r="99" spans="1:7" x14ac:dyDescent="0.45">
      <c r="C99" s="1">
        <f>C98+1</f>
        <v>95</v>
      </c>
      <c r="D99" s="3">
        <f t="shared" ref="D99:D100" si="35">D98</f>
        <v>-15.328125</v>
      </c>
      <c r="E99" s="3">
        <f t="shared" si="34"/>
        <v>4</v>
      </c>
      <c r="F99" s="3">
        <f t="shared" si="33"/>
        <v>55.166666666666664</v>
      </c>
      <c r="G99">
        <f t="shared" si="31"/>
        <v>15</v>
      </c>
    </row>
    <row r="100" spans="1:7" x14ac:dyDescent="0.45">
      <c r="C100" s="1">
        <f t="shared" si="30"/>
        <v>96</v>
      </c>
      <c r="D100" s="3">
        <f t="shared" si="35"/>
        <v>-15.328125</v>
      </c>
      <c r="E100" s="3">
        <f t="shared" si="34"/>
        <v>14.994791666666666</v>
      </c>
      <c r="F100" s="3">
        <f t="shared" si="33"/>
        <v>55.166666666666664</v>
      </c>
      <c r="G100">
        <f t="shared" si="31"/>
        <v>16</v>
      </c>
    </row>
    <row r="101" spans="1:7" x14ac:dyDescent="0.45">
      <c r="A101" s="4" t="s">
        <v>18</v>
      </c>
      <c r="B101" s="4">
        <f>67+(4.5/12)</f>
        <v>67.375</v>
      </c>
      <c r="C101" s="5">
        <f>C100+1</f>
        <v>97</v>
      </c>
      <c r="D101" s="6">
        <f>($M$5/2)+$M$6</f>
        <v>15.328125</v>
      </c>
      <c r="E101" s="6">
        <f>(-$M$9/2)-$M$8</f>
        <v>-14.994791666666666</v>
      </c>
      <c r="F101" s="6">
        <f>B101</f>
        <v>67.375</v>
      </c>
      <c r="G101">
        <v>1</v>
      </c>
    </row>
    <row r="102" spans="1:7" x14ac:dyDescent="0.45">
      <c r="C102" s="1">
        <f>C101+1</f>
        <v>98</v>
      </c>
      <c r="D102" s="3">
        <f>D101</f>
        <v>15.328125</v>
      </c>
      <c r="E102" s="3">
        <f>(-$M$9/2)</f>
        <v>-4</v>
      </c>
      <c r="F102" s="3">
        <f>F101</f>
        <v>67.375</v>
      </c>
      <c r="G102">
        <f>G101+1</f>
        <v>2</v>
      </c>
    </row>
    <row r="103" spans="1:7" x14ac:dyDescent="0.45">
      <c r="C103" s="1">
        <f t="shared" ref="C103:C116" si="36">C102+1</f>
        <v>99</v>
      </c>
      <c r="D103" s="3">
        <f>D101</f>
        <v>15.328125</v>
      </c>
      <c r="E103" s="3">
        <f>-E102</f>
        <v>4</v>
      </c>
      <c r="F103" s="3">
        <f>F101</f>
        <v>67.375</v>
      </c>
      <c r="G103">
        <f t="shared" ref="G103:G116" si="37">G102+1</f>
        <v>3</v>
      </c>
    </row>
    <row r="104" spans="1:7" x14ac:dyDescent="0.45">
      <c r="C104" s="1">
        <f t="shared" si="36"/>
        <v>100</v>
      </c>
      <c r="D104" s="3">
        <f>D103</f>
        <v>15.328125</v>
      </c>
      <c r="E104" s="3">
        <f>-E101</f>
        <v>14.994791666666666</v>
      </c>
      <c r="F104" s="3">
        <f>F101</f>
        <v>67.375</v>
      </c>
      <c r="G104">
        <f t="shared" si="37"/>
        <v>4</v>
      </c>
    </row>
    <row r="105" spans="1:7" x14ac:dyDescent="0.45">
      <c r="C105" s="1">
        <f t="shared" si="36"/>
        <v>101</v>
      </c>
      <c r="D105" s="3">
        <f>($M$5/2)</f>
        <v>4</v>
      </c>
      <c r="E105" s="3">
        <f>E101</f>
        <v>-14.994791666666666</v>
      </c>
      <c r="F105" s="3">
        <f>F101</f>
        <v>67.375</v>
      </c>
      <c r="G105">
        <f t="shared" si="37"/>
        <v>5</v>
      </c>
    </row>
    <row r="106" spans="1:7" x14ac:dyDescent="0.45">
      <c r="C106" s="1">
        <f t="shared" si="36"/>
        <v>102</v>
      </c>
      <c r="D106" s="3">
        <f>D105</f>
        <v>4</v>
      </c>
      <c r="E106" s="3">
        <f t="shared" ref="E106:E112" si="38">E102</f>
        <v>-4</v>
      </c>
      <c r="F106" s="3">
        <f>F101</f>
        <v>67.375</v>
      </c>
      <c r="G106">
        <f t="shared" si="37"/>
        <v>6</v>
      </c>
    </row>
    <row r="107" spans="1:7" x14ac:dyDescent="0.45">
      <c r="C107" s="1">
        <f t="shared" si="36"/>
        <v>103</v>
      </c>
      <c r="D107" s="3">
        <f>D106</f>
        <v>4</v>
      </c>
      <c r="E107" s="3">
        <f t="shared" si="38"/>
        <v>4</v>
      </c>
      <c r="F107" s="3">
        <f>F101</f>
        <v>67.375</v>
      </c>
      <c r="G107">
        <f t="shared" si="37"/>
        <v>7</v>
      </c>
    </row>
    <row r="108" spans="1:7" x14ac:dyDescent="0.45">
      <c r="C108" s="1">
        <f t="shared" si="36"/>
        <v>104</v>
      </c>
      <c r="D108" s="3">
        <f>D107</f>
        <v>4</v>
      </c>
      <c r="E108" s="3">
        <f t="shared" si="38"/>
        <v>14.994791666666666</v>
      </c>
      <c r="F108" s="3">
        <f>F101</f>
        <v>67.375</v>
      </c>
      <c r="G108">
        <f t="shared" si="37"/>
        <v>8</v>
      </c>
    </row>
    <row r="109" spans="1:7" x14ac:dyDescent="0.45">
      <c r="C109" s="1">
        <f t="shared" si="36"/>
        <v>105</v>
      </c>
      <c r="D109" s="3">
        <f>-D105</f>
        <v>-4</v>
      </c>
      <c r="E109" s="3">
        <f t="shared" si="38"/>
        <v>-14.994791666666666</v>
      </c>
      <c r="F109" s="3">
        <f>F108</f>
        <v>67.375</v>
      </c>
      <c r="G109">
        <f t="shared" si="37"/>
        <v>9</v>
      </c>
    </row>
    <row r="110" spans="1:7" x14ac:dyDescent="0.45">
      <c r="C110" s="1">
        <f t="shared" si="36"/>
        <v>106</v>
      </c>
      <c r="D110" s="3">
        <f>D109</f>
        <v>-4</v>
      </c>
      <c r="E110" s="3">
        <f t="shared" si="38"/>
        <v>-4</v>
      </c>
      <c r="F110" s="3">
        <f t="shared" ref="F110:F116" si="39">F109</f>
        <v>67.375</v>
      </c>
      <c r="G110">
        <f t="shared" si="37"/>
        <v>10</v>
      </c>
    </row>
    <row r="111" spans="1:7" x14ac:dyDescent="0.45">
      <c r="C111" s="1">
        <f t="shared" si="36"/>
        <v>107</v>
      </c>
      <c r="D111" s="3">
        <f>D110</f>
        <v>-4</v>
      </c>
      <c r="E111" s="3">
        <f t="shared" si="38"/>
        <v>4</v>
      </c>
      <c r="F111" s="3">
        <f t="shared" si="39"/>
        <v>67.375</v>
      </c>
      <c r="G111">
        <f t="shared" si="37"/>
        <v>11</v>
      </c>
    </row>
    <row r="112" spans="1:7" x14ac:dyDescent="0.45">
      <c r="C112" s="1">
        <f>C111+1</f>
        <v>108</v>
      </c>
      <c r="D112" s="3">
        <f>D111</f>
        <v>-4</v>
      </c>
      <c r="E112" s="3">
        <f t="shared" si="38"/>
        <v>14.994791666666666</v>
      </c>
      <c r="F112" s="3">
        <f t="shared" si="39"/>
        <v>67.375</v>
      </c>
      <c r="G112">
        <f t="shared" si="37"/>
        <v>12</v>
      </c>
    </row>
    <row r="113" spans="1:7" x14ac:dyDescent="0.45">
      <c r="C113" s="1">
        <f t="shared" si="36"/>
        <v>109</v>
      </c>
      <c r="D113" s="3">
        <f>-D104</f>
        <v>-15.328125</v>
      </c>
      <c r="E113" s="3">
        <f t="shared" ref="E113:E116" si="40">E109</f>
        <v>-14.994791666666666</v>
      </c>
      <c r="F113" s="3">
        <f t="shared" si="39"/>
        <v>67.375</v>
      </c>
      <c r="G113">
        <f t="shared" si="37"/>
        <v>13</v>
      </c>
    </row>
    <row r="114" spans="1:7" x14ac:dyDescent="0.45">
      <c r="C114" s="1">
        <f t="shared" si="36"/>
        <v>110</v>
      </c>
      <c r="D114" s="3">
        <f>D113</f>
        <v>-15.328125</v>
      </c>
      <c r="E114" s="3">
        <f t="shared" si="40"/>
        <v>-4</v>
      </c>
      <c r="F114" s="3">
        <f t="shared" si="39"/>
        <v>67.375</v>
      </c>
      <c r="G114">
        <f t="shared" si="37"/>
        <v>14</v>
      </c>
    </row>
    <row r="115" spans="1:7" x14ac:dyDescent="0.45">
      <c r="C115" s="1">
        <f>C114+1</f>
        <v>111</v>
      </c>
      <c r="D115" s="3">
        <f t="shared" ref="D115:D116" si="41">D114</f>
        <v>-15.328125</v>
      </c>
      <c r="E115" s="3">
        <f t="shared" si="40"/>
        <v>4</v>
      </c>
      <c r="F115" s="3">
        <f t="shared" si="39"/>
        <v>67.375</v>
      </c>
      <c r="G115">
        <f t="shared" si="37"/>
        <v>15</v>
      </c>
    </row>
    <row r="116" spans="1:7" x14ac:dyDescent="0.45">
      <c r="C116" s="1">
        <f t="shared" si="36"/>
        <v>112</v>
      </c>
      <c r="D116" s="3">
        <f t="shared" si="41"/>
        <v>-15.328125</v>
      </c>
      <c r="E116" s="3">
        <f t="shared" si="40"/>
        <v>14.994791666666666</v>
      </c>
      <c r="F116" s="3">
        <f t="shared" si="39"/>
        <v>67.375</v>
      </c>
      <c r="G116">
        <f t="shared" si="37"/>
        <v>16</v>
      </c>
    </row>
    <row r="117" spans="1:7" x14ac:dyDescent="0.45">
      <c r="A117" s="4" t="s">
        <v>22</v>
      </c>
      <c r="B117" s="4">
        <f>80+(2/12)</f>
        <v>80.166666666666671</v>
      </c>
      <c r="C117" s="5">
        <f>C116+1</f>
        <v>113</v>
      </c>
      <c r="D117" s="6">
        <f>($M$5/2)+$M$6</f>
        <v>15.328125</v>
      </c>
      <c r="E117" s="6">
        <f>(-$M$9/2)-$M$8</f>
        <v>-14.994791666666666</v>
      </c>
      <c r="F117" s="6">
        <f>B117</f>
        <v>80.166666666666671</v>
      </c>
      <c r="G117">
        <v>1</v>
      </c>
    </row>
    <row r="118" spans="1:7" x14ac:dyDescent="0.45">
      <c r="C118" s="1">
        <f>C117+1</f>
        <v>114</v>
      </c>
      <c r="D118" s="3">
        <f>D117</f>
        <v>15.328125</v>
      </c>
      <c r="E118" s="3">
        <f>(-$M$9/2)</f>
        <v>-4</v>
      </c>
      <c r="F118" s="3">
        <f>F117</f>
        <v>80.166666666666671</v>
      </c>
      <c r="G118">
        <f>G117+1</f>
        <v>2</v>
      </c>
    </row>
    <row r="119" spans="1:7" x14ac:dyDescent="0.45">
      <c r="C119" s="1">
        <f t="shared" ref="C119:C132" si="42">C118+1</f>
        <v>115</v>
      </c>
      <c r="D119" s="3">
        <f>D117</f>
        <v>15.328125</v>
      </c>
      <c r="E119" s="3">
        <f>-E118</f>
        <v>4</v>
      </c>
      <c r="F119" s="3">
        <f>F117</f>
        <v>80.166666666666671</v>
      </c>
      <c r="G119">
        <f t="shared" ref="G119:G132" si="43">G118+1</f>
        <v>3</v>
      </c>
    </row>
    <row r="120" spans="1:7" x14ac:dyDescent="0.45">
      <c r="C120" s="1">
        <f t="shared" si="42"/>
        <v>116</v>
      </c>
      <c r="D120" s="3">
        <f>D119</f>
        <v>15.328125</v>
      </c>
      <c r="E120" s="3">
        <f>-E117</f>
        <v>14.994791666666666</v>
      </c>
      <c r="F120" s="3">
        <f>F117</f>
        <v>80.166666666666671</v>
      </c>
      <c r="G120">
        <f t="shared" si="43"/>
        <v>4</v>
      </c>
    </row>
    <row r="121" spans="1:7" x14ac:dyDescent="0.45">
      <c r="C121" s="1">
        <f t="shared" si="42"/>
        <v>117</v>
      </c>
      <c r="D121" s="3">
        <f>($M$5/2)</f>
        <v>4</v>
      </c>
      <c r="E121" s="3">
        <f>E117</f>
        <v>-14.994791666666666</v>
      </c>
      <c r="F121" s="3">
        <f>F117</f>
        <v>80.166666666666671</v>
      </c>
      <c r="G121">
        <f t="shared" si="43"/>
        <v>5</v>
      </c>
    </row>
    <row r="122" spans="1:7" x14ac:dyDescent="0.45">
      <c r="C122" s="1">
        <f t="shared" si="42"/>
        <v>118</v>
      </c>
      <c r="D122" s="3">
        <f>D121</f>
        <v>4</v>
      </c>
      <c r="E122" s="3">
        <f t="shared" ref="E122:E128" si="44">E118</f>
        <v>-4</v>
      </c>
      <c r="F122" s="3">
        <f>F117</f>
        <v>80.166666666666671</v>
      </c>
      <c r="G122">
        <f t="shared" si="43"/>
        <v>6</v>
      </c>
    </row>
    <row r="123" spans="1:7" x14ac:dyDescent="0.45">
      <c r="C123" s="1">
        <f t="shared" si="42"/>
        <v>119</v>
      </c>
      <c r="D123" s="3">
        <f>D122</f>
        <v>4</v>
      </c>
      <c r="E123" s="3">
        <f t="shared" si="44"/>
        <v>4</v>
      </c>
      <c r="F123" s="3">
        <f>F117</f>
        <v>80.166666666666671</v>
      </c>
      <c r="G123">
        <f t="shared" si="43"/>
        <v>7</v>
      </c>
    </row>
    <row r="124" spans="1:7" x14ac:dyDescent="0.45">
      <c r="C124" s="1">
        <f t="shared" si="42"/>
        <v>120</v>
      </c>
      <c r="D124" s="3">
        <f>D123</f>
        <v>4</v>
      </c>
      <c r="E124" s="3">
        <f t="shared" si="44"/>
        <v>14.994791666666666</v>
      </c>
      <c r="F124" s="3">
        <f>F117</f>
        <v>80.166666666666671</v>
      </c>
      <c r="G124">
        <f t="shared" si="43"/>
        <v>8</v>
      </c>
    </row>
    <row r="125" spans="1:7" x14ac:dyDescent="0.45">
      <c r="C125" s="1">
        <f t="shared" si="42"/>
        <v>121</v>
      </c>
      <c r="D125" s="3">
        <f>-D121</f>
        <v>-4</v>
      </c>
      <c r="E125" s="3">
        <f t="shared" si="44"/>
        <v>-14.994791666666666</v>
      </c>
      <c r="F125" s="3">
        <f>F124</f>
        <v>80.166666666666671</v>
      </c>
      <c r="G125">
        <f t="shared" si="43"/>
        <v>9</v>
      </c>
    </row>
    <row r="126" spans="1:7" x14ac:dyDescent="0.45">
      <c r="C126" s="1">
        <f t="shared" si="42"/>
        <v>122</v>
      </c>
      <c r="D126" s="3">
        <f>D125</f>
        <v>-4</v>
      </c>
      <c r="E126" s="3">
        <f t="shared" si="44"/>
        <v>-4</v>
      </c>
      <c r="F126" s="3">
        <f t="shared" ref="F126:F132" si="45">F125</f>
        <v>80.166666666666671</v>
      </c>
      <c r="G126">
        <f t="shared" si="43"/>
        <v>10</v>
      </c>
    </row>
    <row r="127" spans="1:7" x14ac:dyDescent="0.45">
      <c r="C127" s="1">
        <f t="shared" si="42"/>
        <v>123</v>
      </c>
      <c r="D127" s="3">
        <f>D126</f>
        <v>-4</v>
      </c>
      <c r="E127" s="3">
        <f t="shared" si="44"/>
        <v>4</v>
      </c>
      <c r="F127" s="3">
        <f t="shared" si="45"/>
        <v>80.166666666666671</v>
      </c>
      <c r="G127">
        <f t="shared" si="43"/>
        <v>11</v>
      </c>
    </row>
    <row r="128" spans="1:7" x14ac:dyDescent="0.45">
      <c r="C128" s="1">
        <f>C127+1</f>
        <v>124</v>
      </c>
      <c r="D128" s="3">
        <f>D127</f>
        <v>-4</v>
      </c>
      <c r="E128" s="3">
        <f t="shared" si="44"/>
        <v>14.994791666666666</v>
      </c>
      <c r="F128" s="3">
        <f t="shared" si="45"/>
        <v>80.166666666666671</v>
      </c>
      <c r="G128">
        <f t="shared" si="43"/>
        <v>12</v>
      </c>
    </row>
    <row r="129" spans="1:7" x14ac:dyDescent="0.45">
      <c r="C129" s="1">
        <f t="shared" si="42"/>
        <v>125</v>
      </c>
      <c r="D129" s="3">
        <f>-D120</f>
        <v>-15.328125</v>
      </c>
      <c r="E129" s="3">
        <f t="shared" ref="E129:E132" si="46">E125</f>
        <v>-14.994791666666666</v>
      </c>
      <c r="F129" s="3">
        <f t="shared" si="45"/>
        <v>80.166666666666671</v>
      </c>
      <c r="G129">
        <f t="shared" si="43"/>
        <v>13</v>
      </c>
    </row>
    <row r="130" spans="1:7" x14ac:dyDescent="0.45">
      <c r="C130" s="1">
        <f t="shared" si="42"/>
        <v>126</v>
      </c>
      <c r="D130" s="3">
        <f>D129</f>
        <v>-15.328125</v>
      </c>
      <c r="E130" s="3">
        <f t="shared" si="46"/>
        <v>-4</v>
      </c>
      <c r="F130" s="3">
        <f t="shared" si="45"/>
        <v>80.166666666666671</v>
      </c>
      <c r="G130">
        <f t="shared" si="43"/>
        <v>14</v>
      </c>
    </row>
    <row r="131" spans="1:7" x14ac:dyDescent="0.45">
      <c r="C131" s="1">
        <f>C130+1</f>
        <v>127</v>
      </c>
      <c r="D131" s="3">
        <f t="shared" ref="D131:D132" si="47">D130</f>
        <v>-15.328125</v>
      </c>
      <c r="E131" s="3">
        <f t="shared" si="46"/>
        <v>4</v>
      </c>
      <c r="F131" s="3">
        <f t="shared" si="45"/>
        <v>80.166666666666671</v>
      </c>
      <c r="G131">
        <f t="shared" si="43"/>
        <v>15</v>
      </c>
    </row>
    <row r="132" spans="1:7" x14ac:dyDescent="0.45">
      <c r="C132" s="1">
        <f t="shared" si="42"/>
        <v>128</v>
      </c>
      <c r="D132" s="3">
        <f t="shared" si="47"/>
        <v>-15.328125</v>
      </c>
      <c r="E132" s="3">
        <f t="shared" si="46"/>
        <v>14.994791666666666</v>
      </c>
      <c r="F132" s="3">
        <f t="shared" si="45"/>
        <v>80.166666666666671</v>
      </c>
      <c r="G132">
        <f t="shared" si="43"/>
        <v>16</v>
      </c>
    </row>
    <row r="133" spans="1:7" x14ac:dyDescent="0.45">
      <c r="A133" s="4" t="s">
        <v>18</v>
      </c>
      <c r="B133" s="4">
        <f>92+(4.5/12)</f>
        <v>92.375</v>
      </c>
      <c r="C133" s="5">
        <f>C132+1</f>
        <v>129</v>
      </c>
      <c r="D133" s="6">
        <f>($M$5/2)+$M$6</f>
        <v>15.328125</v>
      </c>
      <c r="E133" s="6">
        <f>(-$M$9/2)-$M$8</f>
        <v>-14.994791666666666</v>
      </c>
      <c r="F133" s="6">
        <f>B133</f>
        <v>92.375</v>
      </c>
      <c r="G133">
        <v>1</v>
      </c>
    </row>
    <row r="134" spans="1:7" x14ac:dyDescent="0.45">
      <c r="C134" s="1">
        <f>C133+1</f>
        <v>130</v>
      </c>
      <c r="D134" s="3">
        <f>D133</f>
        <v>15.328125</v>
      </c>
      <c r="E134" s="3">
        <f>(-$M$9/2)</f>
        <v>-4</v>
      </c>
      <c r="F134" s="3">
        <f>F133</f>
        <v>92.375</v>
      </c>
      <c r="G134">
        <f>G133+1</f>
        <v>2</v>
      </c>
    </row>
    <row r="135" spans="1:7" x14ac:dyDescent="0.45">
      <c r="C135" s="1">
        <f t="shared" ref="C135:C148" si="48">C134+1</f>
        <v>131</v>
      </c>
      <c r="D135" s="3">
        <f>D133</f>
        <v>15.328125</v>
      </c>
      <c r="E135" s="3">
        <f>-E134</f>
        <v>4</v>
      </c>
      <c r="F135" s="3">
        <f>F133</f>
        <v>92.375</v>
      </c>
      <c r="G135">
        <f t="shared" ref="G135:G148" si="49">G134+1</f>
        <v>3</v>
      </c>
    </row>
    <row r="136" spans="1:7" x14ac:dyDescent="0.45">
      <c r="C136" s="1">
        <f t="shared" si="48"/>
        <v>132</v>
      </c>
      <c r="D136" s="3">
        <f>D135</f>
        <v>15.328125</v>
      </c>
      <c r="E136" s="3">
        <f>-E133</f>
        <v>14.994791666666666</v>
      </c>
      <c r="F136" s="3">
        <f>F133</f>
        <v>92.375</v>
      </c>
      <c r="G136">
        <f t="shared" si="49"/>
        <v>4</v>
      </c>
    </row>
    <row r="137" spans="1:7" x14ac:dyDescent="0.45">
      <c r="C137" s="1">
        <f t="shared" si="48"/>
        <v>133</v>
      </c>
      <c r="D137" s="3">
        <f>($M$5/2)</f>
        <v>4</v>
      </c>
      <c r="E137" s="3">
        <f>E133</f>
        <v>-14.994791666666666</v>
      </c>
      <c r="F137" s="3">
        <f>F133</f>
        <v>92.375</v>
      </c>
      <c r="G137">
        <f t="shared" si="49"/>
        <v>5</v>
      </c>
    </row>
    <row r="138" spans="1:7" x14ac:dyDescent="0.45">
      <c r="C138" s="1">
        <f t="shared" si="48"/>
        <v>134</v>
      </c>
      <c r="D138" s="3">
        <f>D137</f>
        <v>4</v>
      </c>
      <c r="E138" s="3">
        <f t="shared" ref="E138:E144" si="50">E134</f>
        <v>-4</v>
      </c>
      <c r="F138" s="3">
        <f>F133</f>
        <v>92.375</v>
      </c>
      <c r="G138">
        <f t="shared" si="49"/>
        <v>6</v>
      </c>
    </row>
    <row r="139" spans="1:7" x14ac:dyDescent="0.45">
      <c r="C139" s="1">
        <f t="shared" si="48"/>
        <v>135</v>
      </c>
      <c r="D139" s="3">
        <f>D138</f>
        <v>4</v>
      </c>
      <c r="E139" s="3">
        <f t="shared" si="50"/>
        <v>4</v>
      </c>
      <c r="F139" s="3">
        <f>F133</f>
        <v>92.375</v>
      </c>
      <c r="G139">
        <f t="shared" si="49"/>
        <v>7</v>
      </c>
    </row>
    <row r="140" spans="1:7" x14ac:dyDescent="0.45">
      <c r="C140" s="1">
        <f t="shared" si="48"/>
        <v>136</v>
      </c>
      <c r="D140" s="3">
        <f>D139</f>
        <v>4</v>
      </c>
      <c r="E140" s="3">
        <f t="shared" si="50"/>
        <v>14.994791666666666</v>
      </c>
      <c r="F140" s="3">
        <f>F133</f>
        <v>92.375</v>
      </c>
      <c r="G140">
        <f t="shared" si="49"/>
        <v>8</v>
      </c>
    </row>
    <row r="141" spans="1:7" x14ac:dyDescent="0.45">
      <c r="C141" s="1">
        <f t="shared" si="48"/>
        <v>137</v>
      </c>
      <c r="D141" s="3">
        <f>-D137</f>
        <v>-4</v>
      </c>
      <c r="E141" s="3">
        <f t="shared" si="50"/>
        <v>-14.994791666666666</v>
      </c>
      <c r="F141" s="3">
        <f>F140</f>
        <v>92.375</v>
      </c>
      <c r="G141">
        <f t="shared" si="49"/>
        <v>9</v>
      </c>
    </row>
    <row r="142" spans="1:7" x14ac:dyDescent="0.45">
      <c r="C142" s="1">
        <f t="shared" si="48"/>
        <v>138</v>
      </c>
      <c r="D142" s="3">
        <f>D141</f>
        <v>-4</v>
      </c>
      <c r="E142" s="3">
        <f t="shared" si="50"/>
        <v>-4</v>
      </c>
      <c r="F142" s="3">
        <f t="shared" ref="F142:F148" si="51">F141</f>
        <v>92.375</v>
      </c>
      <c r="G142">
        <f t="shared" si="49"/>
        <v>10</v>
      </c>
    </row>
    <row r="143" spans="1:7" x14ac:dyDescent="0.45">
      <c r="C143" s="1">
        <f t="shared" si="48"/>
        <v>139</v>
      </c>
      <c r="D143" s="3">
        <f>D142</f>
        <v>-4</v>
      </c>
      <c r="E143" s="3">
        <f t="shared" si="50"/>
        <v>4</v>
      </c>
      <c r="F143" s="3">
        <f t="shared" si="51"/>
        <v>92.375</v>
      </c>
      <c r="G143">
        <f t="shared" si="49"/>
        <v>11</v>
      </c>
    </row>
    <row r="144" spans="1:7" x14ac:dyDescent="0.45">
      <c r="C144" s="1">
        <f>C143+1</f>
        <v>140</v>
      </c>
      <c r="D144" s="3">
        <f>D143</f>
        <v>-4</v>
      </c>
      <c r="E144" s="3">
        <f t="shared" si="50"/>
        <v>14.994791666666666</v>
      </c>
      <c r="F144" s="3">
        <f t="shared" si="51"/>
        <v>92.375</v>
      </c>
      <c r="G144">
        <f t="shared" si="49"/>
        <v>12</v>
      </c>
    </row>
    <row r="145" spans="1:7" x14ac:dyDescent="0.45">
      <c r="C145" s="1">
        <f t="shared" si="48"/>
        <v>141</v>
      </c>
      <c r="D145" s="3">
        <f>-D136</f>
        <v>-15.328125</v>
      </c>
      <c r="E145" s="3">
        <f t="shared" ref="E145:E148" si="52">E141</f>
        <v>-14.994791666666666</v>
      </c>
      <c r="F145" s="3">
        <f t="shared" si="51"/>
        <v>92.375</v>
      </c>
      <c r="G145">
        <f t="shared" si="49"/>
        <v>13</v>
      </c>
    </row>
    <row r="146" spans="1:7" x14ac:dyDescent="0.45">
      <c r="C146" s="1">
        <f t="shared" si="48"/>
        <v>142</v>
      </c>
      <c r="D146" s="3">
        <f>D145</f>
        <v>-15.328125</v>
      </c>
      <c r="E146" s="3">
        <f t="shared" si="52"/>
        <v>-4</v>
      </c>
      <c r="F146" s="3">
        <f t="shared" si="51"/>
        <v>92.375</v>
      </c>
      <c r="G146">
        <f t="shared" si="49"/>
        <v>14</v>
      </c>
    </row>
    <row r="147" spans="1:7" x14ac:dyDescent="0.45">
      <c r="C147" s="1">
        <f>C146+1</f>
        <v>143</v>
      </c>
      <c r="D147" s="3">
        <f t="shared" ref="D147:D148" si="53">D146</f>
        <v>-15.328125</v>
      </c>
      <c r="E147" s="3">
        <f t="shared" si="52"/>
        <v>4</v>
      </c>
      <c r="F147" s="3">
        <f t="shared" si="51"/>
        <v>92.375</v>
      </c>
      <c r="G147">
        <f t="shared" si="49"/>
        <v>15</v>
      </c>
    </row>
    <row r="148" spans="1:7" x14ac:dyDescent="0.45">
      <c r="C148" s="1">
        <f t="shared" si="48"/>
        <v>144</v>
      </c>
      <c r="D148" s="3">
        <f t="shared" si="53"/>
        <v>-15.328125</v>
      </c>
      <c r="E148" s="3">
        <f t="shared" si="52"/>
        <v>14.994791666666666</v>
      </c>
      <c r="F148" s="3">
        <f t="shared" si="51"/>
        <v>92.375</v>
      </c>
      <c r="G148">
        <f t="shared" si="49"/>
        <v>16</v>
      </c>
    </row>
    <row r="149" spans="1:7" x14ac:dyDescent="0.45">
      <c r="A149" s="4" t="s">
        <v>23</v>
      </c>
      <c r="B149" s="4">
        <f>105+(2/12)</f>
        <v>105.16666666666667</v>
      </c>
      <c r="C149" s="5">
        <f>C148+1</f>
        <v>145</v>
      </c>
      <c r="D149" s="6">
        <f>($M$5/2)+$M$6</f>
        <v>15.328125</v>
      </c>
      <c r="E149" s="6">
        <f>(-$M$9/2)-$M$8</f>
        <v>-14.994791666666666</v>
      </c>
      <c r="F149" s="6">
        <f>B149</f>
        <v>105.16666666666667</v>
      </c>
      <c r="G149">
        <v>1</v>
      </c>
    </row>
    <row r="150" spans="1:7" x14ac:dyDescent="0.45">
      <c r="C150" s="1">
        <f>C149+1</f>
        <v>146</v>
      </c>
      <c r="D150" s="3">
        <f>D149</f>
        <v>15.328125</v>
      </c>
      <c r="E150" s="3">
        <f>(-$M$9/2)</f>
        <v>-4</v>
      </c>
      <c r="F150" s="3">
        <f>F149</f>
        <v>105.16666666666667</v>
      </c>
      <c r="G150">
        <f>G149+1</f>
        <v>2</v>
      </c>
    </row>
    <row r="151" spans="1:7" x14ac:dyDescent="0.45">
      <c r="C151" s="1">
        <f t="shared" ref="C151:C164" si="54">C150+1</f>
        <v>147</v>
      </c>
      <c r="D151" s="3">
        <f>D149</f>
        <v>15.328125</v>
      </c>
      <c r="E151" s="3">
        <f>-E150</f>
        <v>4</v>
      </c>
      <c r="F151" s="3">
        <f>F149</f>
        <v>105.16666666666667</v>
      </c>
      <c r="G151">
        <f t="shared" ref="G151:G164" si="55">G150+1</f>
        <v>3</v>
      </c>
    </row>
    <row r="152" spans="1:7" x14ac:dyDescent="0.45">
      <c r="C152" s="1">
        <f t="shared" si="54"/>
        <v>148</v>
      </c>
      <c r="D152" s="3">
        <f>D151</f>
        <v>15.328125</v>
      </c>
      <c r="E152" s="3">
        <f>-E149</f>
        <v>14.994791666666666</v>
      </c>
      <c r="F152" s="3">
        <f>F149</f>
        <v>105.16666666666667</v>
      </c>
      <c r="G152">
        <f t="shared" si="55"/>
        <v>4</v>
      </c>
    </row>
    <row r="153" spans="1:7" x14ac:dyDescent="0.45">
      <c r="C153" s="1">
        <f t="shared" si="54"/>
        <v>149</v>
      </c>
      <c r="D153" s="3">
        <f>($M$5/2)</f>
        <v>4</v>
      </c>
      <c r="E153" s="3">
        <f>E149</f>
        <v>-14.994791666666666</v>
      </c>
      <c r="F153" s="3">
        <f>F149</f>
        <v>105.16666666666667</v>
      </c>
      <c r="G153">
        <f t="shared" si="55"/>
        <v>5</v>
      </c>
    </row>
    <row r="154" spans="1:7" x14ac:dyDescent="0.45">
      <c r="C154" s="1">
        <f t="shared" si="54"/>
        <v>150</v>
      </c>
      <c r="D154" s="3">
        <f>D153</f>
        <v>4</v>
      </c>
      <c r="E154" s="3">
        <f t="shared" ref="E154:E160" si="56">E150</f>
        <v>-4</v>
      </c>
      <c r="F154" s="3">
        <f>F149</f>
        <v>105.16666666666667</v>
      </c>
      <c r="G154">
        <f t="shared" si="55"/>
        <v>6</v>
      </c>
    </row>
    <row r="155" spans="1:7" x14ac:dyDescent="0.45">
      <c r="C155" s="1">
        <f t="shared" si="54"/>
        <v>151</v>
      </c>
      <c r="D155" s="3">
        <f>D154</f>
        <v>4</v>
      </c>
      <c r="E155" s="3">
        <f t="shared" si="56"/>
        <v>4</v>
      </c>
      <c r="F155" s="3">
        <f>F149</f>
        <v>105.16666666666667</v>
      </c>
      <c r="G155">
        <f t="shared" si="55"/>
        <v>7</v>
      </c>
    </row>
    <row r="156" spans="1:7" x14ac:dyDescent="0.45">
      <c r="C156" s="1">
        <f t="shared" si="54"/>
        <v>152</v>
      </c>
      <c r="D156" s="3">
        <f>D155</f>
        <v>4</v>
      </c>
      <c r="E156" s="3">
        <f t="shared" si="56"/>
        <v>14.994791666666666</v>
      </c>
      <c r="F156" s="3">
        <f>F149</f>
        <v>105.16666666666667</v>
      </c>
      <c r="G156">
        <f t="shared" si="55"/>
        <v>8</v>
      </c>
    </row>
    <row r="157" spans="1:7" x14ac:dyDescent="0.45">
      <c r="C157" s="1">
        <f t="shared" si="54"/>
        <v>153</v>
      </c>
      <c r="D157" s="3">
        <f>-D153</f>
        <v>-4</v>
      </c>
      <c r="E157" s="3">
        <f t="shared" si="56"/>
        <v>-14.994791666666666</v>
      </c>
      <c r="F157" s="3">
        <f>F156</f>
        <v>105.16666666666667</v>
      </c>
      <c r="G157">
        <f t="shared" si="55"/>
        <v>9</v>
      </c>
    </row>
    <row r="158" spans="1:7" x14ac:dyDescent="0.45">
      <c r="C158" s="1">
        <f t="shared" si="54"/>
        <v>154</v>
      </c>
      <c r="D158" s="3">
        <f>D157</f>
        <v>-4</v>
      </c>
      <c r="E158" s="3">
        <f t="shared" si="56"/>
        <v>-4</v>
      </c>
      <c r="F158" s="3">
        <f t="shared" ref="F158:F164" si="57">F157</f>
        <v>105.16666666666667</v>
      </c>
      <c r="G158">
        <f t="shared" si="55"/>
        <v>10</v>
      </c>
    </row>
    <row r="159" spans="1:7" x14ac:dyDescent="0.45">
      <c r="C159" s="1">
        <f t="shared" si="54"/>
        <v>155</v>
      </c>
      <c r="D159" s="3">
        <f>D158</f>
        <v>-4</v>
      </c>
      <c r="E159" s="3">
        <f t="shared" si="56"/>
        <v>4</v>
      </c>
      <c r="F159" s="3">
        <f t="shared" si="57"/>
        <v>105.16666666666667</v>
      </c>
      <c r="G159">
        <f t="shared" si="55"/>
        <v>11</v>
      </c>
    </row>
    <row r="160" spans="1:7" x14ac:dyDescent="0.45">
      <c r="C160" s="1">
        <f>C159+1</f>
        <v>156</v>
      </c>
      <c r="D160" s="3">
        <f>D159</f>
        <v>-4</v>
      </c>
      <c r="E160" s="3">
        <f t="shared" si="56"/>
        <v>14.994791666666666</v>
      </c>
      <c r="F160" s="3">
        <f t="shared" si="57"/>
        <v>105.16666666666667</v>
      </c>
      <c r="G160">
        <f t="shared" si="55"/>
        <v>12</v>
      </c>
    </row>
    <row r="161" spans="1:7" x14ac:dyDescent="0.45">
      <c r="C161" s="1">
        <f t="shared" si="54"/>
        <v>157</v>
      </c>
      <c r="D161" s="3">
        <f>-D152</f>
        <v>-15.328125</v>
      </c>
      <c r="E161" s="3">
        <f t="shared" ref="E161:E164" si="58">E157</f>
        <v>-14.994791666666666</v>
      </c>
      <c r="F161" s="3">
        <f t="shared" si="57"/>
        <v>105.16666666666667</v>
      </c>
      <c r="G161">
        <f t="shared" si="55"/>
        <v>13</v>
      </c>
    </row>
    <row r="162" spans="1:7" x14ac:dyDescent="0.45">
      <c r="C162" s="1">
        <f t="shared" si="54"/>
        <v>158</v>
      </c>
      <c r="D162" s="3">
        <f>D161</f>
        <v>-15.328125</v>
      </c>
      <c r="E162" s="3">
        <f t="shared" si="58"/>
        <v>-4</v>
      </c>
      <c r="F162" s="3">
        <f t="shared" si="57"/>
        <v>105.16666666666667</v>
      </c>
      <c r="G162">
        <f t="shared" si="55"/>
        <v>14</v>
      </c>
    </row>
    <row r="163" spans="1:7" x14ac:dyDescent="0.45">
      <c r="C163" s="1">
        <f>C162+1</f>
        <v>159</v>
      </c>
      <c r="D163" s="3">
        <f t="shared" ref="D163:D164" si="59">D162</f>
        <v>-15.328125</v>
      </c>
      <c r="E163" s="3">
        <f t="shared" si="58"/>
        <v>4</v>
      </c>
      <c r="F163" s="3">
        <f t="shared" si="57"/>
        <v>105.16666666666667</v>
      </c>
      <c r="G163">
        <f t="shared" si="55"/>
        <v>15</v>
      </c>
    </row>
    <row r="164" spans="1:7" x14ac:dyDescent="0.45">
      <c r="C164" s="1">
        <f t="shared" si="54"/>
        <v>160</v>
      </c>
      <c r="D164" s="3">
        <f t="shared" si="59"/>
        <v>-15.328125</v>
      </c>
      <c r="E164" s="3">
        <f t="shared" si="58"/>
        <v>14.994791666666666</v>
      </c>
      <c r="F164" s="3">
        <f t="shared" si="57"/>
        <v>105.16666666666667</v>
      </c>
      <c r="G164">
        <f t="shared" si="55"/>
        <v>16</v>
      </c>
    </row>
    <row r="165" spans="1:7" x14ac:dyDescent="0.45">
      <c r="A165" s="4" t="s">
        <v>18</v>
      </c>
      <c r="B165" s="4">
        <f>117+(4.5/12)</f>
        <v>117.375</v>
      </c>
      <c r="C165" s="5">
        <f>C164+1</f>
        <v>161</v>
      </c>
      <c r="D165" s="6">
        <f>($M$5/2)+$M$6</f>
        <v>15.328125</v>
      </c>
      <c r="E165" s="6">
        <f>(-$M$9/2)-$M$8</f>
        <v>-14.994791666666666</v>
      </c>
      <c r="F165" s="6">
        <f>B165</f>
        <v>117.375</v>
      </c>
      <c r="G165">
        <v>1</v>
      </c>
    </row>
    <row r="166" spans="1:7" x14ac:dyDescent="0.45">
      <c r="C166" s="1">
        <f>C165+1</f>
        <v>162</v>
      </c>
      <c r="D166" s="3">
        <f>D165</f>
        <v>15.328125</v>
      </c>
      <c r="E166" s="3">
        <f>(-$M$9/2)</f>
        <v>-4</v>
      </c>
      <c r="F166" s="3">
        <f>F165</f>
        <v>117.375</v>
      </c>
      <c r="G166">
        <f>G165+1</f>
        <v>2</v>
      </c>
    </row>
    <row r="167" spans="1:7" x14ac:dyDescent="0.45">
      <c r="C167" s="1">
        <f t="shared" ref="C167:C180" si="60">C166+1</f>
        <v>163</v>
      </c>
      <c r="D167" s="3">
        <f>D165</f>
        <v>15.328125</v>
      </c>
      <c r="E167" s="3">
        <f>-E166</f>
        <v>4</v>
      </c>
      <c r="F167" s="3">
        <f>F165</f>
        <v>117.375</v>
      </c>
      <c r="G167">
        <f t="shared" ref="G167:G180" si="61">G166+1</f>
        <v>3</v>
      </c>
    </row>
    <row r="168" spans="1:7" x14ac:dyDescent="0.45">
      <c r="C168" s="1">
        <f t="shared" si="60"/>
        <v>164</v>
      </c>
      <c r="D168" s="3">
        <f>D167</f>
        <v>15.328125</v>
      </c>
      <c r="E168" s="3">
        <f>-E165</f>
        <v>14.994791666666666</v>
      </c>
      <c r="F168" s="3">
        <f>F165</f>
        <v>117.375</v>
      </c>
      <c r="G168">
        <f t="shared" si="61"/>
        <v>4</v>
      </c>
    </row>
    <row r="169" spans="1:7" x14ac:dyDescent="0.45">
      <c r="C169" s="1">
        <f t="shared" si="60"/>
        <v>165</v>
      </c>
      <c r="D169" s="3">
        <f>($M$5/2)</f>
        <v>4</v>
      </c>
      <c r="E169" s="3">
        <f>E165</f>
        <v>-14.994791666666666</v>
      </c>
      <c r="F169" s="3">
        <f>F165</f>
        <v>117.375</v>
      </c>
      <c r="G169">
        <f t="shared" si="61"/>
        <v>5</v>
      </c>
    </row>
    <row r="170" spans="1:7" x14ac:dyDescent="0.45">
      <c r="C170" s="1">
        <f t="shared" si="60"/>
        <v>166</v>
      </c>
      <c r="D170" s="3">
        <f>D169</f>
        <v>4</v>
      </c>
      <c r="E170" s="3">
        <f t="shared" ref="E170:E176" si="62">E166</f>
        <v>-4</v>
      </c>
      <c r="F170" s="3">
        <f>F165</f>
        <v>117.375</v>
      </c>
      <c r="G170">
        <f t="shared" si="61"/>
        <v>6</v>
      </c>
    </row>
    <row r="171" spans="1:7" x14ac:dyDescent="0.45">
      <c r="C171" s="1">
        <f t="shared" si="60"/>
        <v>167</v>
      </c>
      <c r="D171" s="3">
        <f>D170</f>
        <v>4</v>
      </c>
      <c r="E171" s="3">
        <f t="shared" si="62"/>
        <v>4</v>
      </c>
      <c r="F171" s="3">
        <f>F165</f>
        <v>117.375</v>
      </c>
      <c r="G171">
        <f t="shared" si="61"/>
        <v>7</v>
      </c>
    </row>
    <row r="172" spans="1:7" x14ac:dyDescent="0.45">
      <c r="C172" s="1">
        <f t="shared" si="60"/>
        <v>168</v>
      </c>
      <c r="D172" s="3">
        <f>D171</f>
        <v>4</v>
      </c>
      <c r="E172" s="3">
        <f t="shared" si="62"/>
        <v>14.994791666666666</v>
      </c>
      <c r="F172" s="3">
        <f>F165</f>
        <v>117.375</v>
      </c>
      <c r="G172">
        <f t="shared" si="61"/>
        <v>8</v>
      </c>
    </row>
    <row r="173" spans="1:7" x14ac:dyDescent="0.45">
      <c r="C173" s="1">
        <f t="shared" si="60"/>
        <v>169</v>
      </c>
      <c r="D173" s="3">
        <f>-D169</f>
        <v>-4</v>
      </c>
      <c r="E173" s="3">
        <f t="shared" si="62"/>
        <v>-14.994791666666666</v>
      </c>
      <c r="F173" s="3">
        <f>F172</f>
        <v>117.375</v>
      </c>
      <c r="G173">
        <f t="shared" si="61"/>
        <v>9</v>
      </c>
    </row>
    <row r="174" spans="1:7" x14ac:dyDescent="0.45">
      <c r="C174" s="1">
        <f t="shared" si="60"/>
        <v>170</v>
      </c>
      <c r="D174" s="3">
        <f>D173</f>
        <v>-4</v>
      </c>
      <c r="E174" s="3">
        <f t="shared" si="62"/>
        <v>-4</v>
      </c>
      <c r="F174" s="3">
        <f t="shared" ref="F174:F180" si="63">F173</f>
        <v>117.375</v>
      </c>
      <c r="G174">
        <f t="shared" si="61"/>
        <v>10</v>
      </c>
    </row>
    <row r="175" spans="1:7" x14ac:dyDescent="0.45">
      <c r="C175" s="1">
        <f t="shared" si="60"/>
        <v>171</v>
      </c>
      <c r="D175" s="3">
        <f>D174</f>
        <v>-4</v>
      </c>
      <c r="E175" s="3">
        <f t="shared" si="62"/>
        <v>4</v>
      </c>
      <c r="F175" s="3">
        <f t="shared" si="63"/>
        <v>117.375</v>
      </c>
      <c r="G175">
        <f t="shared" si="61"/>
        <v>11</v>
      </c>
    </row>
    <row r="176" spans="1:7" x14ac:dyDescent="0.45">
      <c r="C176" s="1">
        <f>C175+1</f>
        <v>172</v>
      </c>
      <c r="D176" s="3">
        <f>D175</f>
        <v>-4</v>
      </c>
      <c r="E176" s="3">
        <f t="shared" si="62"/>
        <v>14.994791666666666</v>
      </c>
      <c r="F176" s="3">
        <f t="shared" si="63"/>
        <v>117.375</v>
      </c>
      <c r="G176">
        <f t="shared" si="61"/>
        <v>12</v>
      </c>
    </row>
    <row r="177" spans="1:7" x14ac:dyDescent="0.45">
      <c r="C177" s="1">
        <f t="shared" si="60"/>
        <v>173</v>
      </c>
      <c r="D177" s="3">
        <f>-D168</f>
        <v>-15.328125</v>
      </c>
      <c r="E177" s="3">
        <f t="shared" ref="E177:E180" si="64">E173</f>
        <v>-14.994791666666666</v>
      </c>
      <c r="F177" s="3">
        <f t="shared" si="63"/>
        <v>117.375</v>
      </c>
      <c r="G177">
        <f t="shared" si="61"/>
        <v>13</v>
      </c>
    </row>
    <row r="178" spans="1:7" x14ac:dyDescent="0.45">
      <c r="C178" s="1">
        <f t="shared" si="60"/>
        <v>174</v>
      </c>
      <c r="D178" s="3">
        <f>D177</f>
        <v>-15.328125</v>
      </c>
      <c r="E178" s="3">
        <f t="shared" si="64"/>
        <v>-4</v>
      </c>
      <c r="F178" s="3">
        <f t="shared" si="63"/>
        <v>117.375</v>
      </c>
      <c r="G178">
        <f t="shared" si="61"/>
        <v>14</v>
      </c>
    </row>
    <row r="179" spans="1:7" x14ac:dyDescent="0.45">
      <c r="C179" s="1">
        <f>C178+1</f>
        <v>175</v>
      </c>
      <c r="D179" s="3">
        <f t="shared" ref="D179:D180" si="65">D178</f>
        <v>-15.328125</v>
      </c>
      <c r="E179" s="3">
        <f t="shared" si="64"/>
        <v>4</v>
      </c>
      <c r="F179" s="3">
        <f t="shared" si="63"/>
        <v>117.375</v>
      </c>
      <c r="G179">
        <f t="shared" si="61"/>
        <v>15</v>
      </c>
    </row>
    <row r="180" spans="1:7" x14ac:dyDescent="0.45">
      <c r="C180" s="1">
        <f t="shared" si="60"/>
        <v>176</v>
      </c>
      <c r="D180" s="3">
        <f t="shared" si="65"/>
        <v>-15.328125</v>
      </c>
      <c r="E180" s="3">
        <f t="shared" si="64"/>
        <v>14.994791666666666</v>
      </c>
      <c r="F180" s="3">
        <f t="shared" si="63"/>
        <v>117.375</v>
      </c>
      <c r="G180">
        <f t="shared" si="61"/>
        <v>16</v>
      </c>
    </row>
    <row r="181" spans="1:7" x14ac:dyDescent="0.45">
      <c r="A181" s="4" t="s">
        <v>24</v>
      </c>
      <c r="B181" s="4">
        <f>130+(2/12)</f>
        <v>130.16666666666666</v>
      </c>
      <c r="C181" s="5">
        <f>C180+1</f>
        <v>177</v>
      </c>
      <c r="D181" s="6">
        <f>($M$5/2)+$M$6</f>
        <v>15.328125</v>
      </c>
      <c r="E181" s="6">
        <f>(-$M$9/2)-$M$8</f>
        <v>-14.994791666666666</v>
      </c>
      <c r="F181" s="6">
        <f>B181</f>
        <v>130.16666666666666</v>
      </c>
      <c r="G181">
        <v>1</v>
      </c>
    </row>
    <row r="182" spans="1:7" x14ac:dyDescent="0.45">
      <c r="C182" s="1">
        <f>C181+1</f>
        <v>178</v>
      </c>
      <c r="D182" s="3">
        <f>D181</f>
        <v>15.328125</v>
      </c>
      <c r="E182" s="3">
        <f>(-$M$9/2)</f>
        <v>-4</v>
      </c>
      <c r="F182" s="3">
        <f>F181</f>
        <v>130.16666666666666</v>
      </c>
      <c r="G182">
        <f>G181+1</f>
        <v>2</v>
      </c>
    </row>
    <row r="183" spans="1:7" x14ac:dyDescent="0.45">
      <c r="C183" s="1">
        <f t="shared" ref="C183:C196" si="66">C182+1</f>
        <v>179</v>
      </c>
      <c r="D183" s="3">
        <f>D181</f>
        <v>15.328125</v>
      </c>
      <c r="E183" s="3">
        <f>-E182</f>
        <v>4</v>
      </c>
      <c r="F183" s="3">
        <f>F181</f>
        <v>130.16666666666666</v>
      </c>
      <c r="G183">
        <f t="shared" ref="G183:G196" si="67">G182+1</f>
        <v>3</v>
      </c>
    </row>
    <row r="184" spans="1:7" x14ac:dyDescent="0.45">
      <c r="C184" s="1">
        <f t="shared" si="66"/>
        <v>180</v>
      </c>
      <c r="D184" s="3">
        <f>D183</f>
        <v>15.328125</v>
      </c>
      <c r="E184" s="3">
        <f>-E181</f>
        <v>14.994791666666666</v>
      </c>
      <c r="F184" s="3">
        <f>F181</f>
        <v>130.16666666666666</v>
      </c>
      <c r="G184">
        <f t="shared" si="67"/>
        <v>4</v>
      </c>
    </row>
    <row r="185" spans="1:7" x14ac:dyDescent="0.45">
      <c r="C185" s="1">
        <f t="shared" si="66"/>
        <v>181</v>
      </c>
      <c r="D185" s="3">
        <f>($M$5/2)</f>
        <v>4</v>
      </c>
      <c r="E185" s="3">
        <f>E181</f>
        <v>-14.994791666666666</v>
      </c>
      <c r="F185" s="3">
        <f>F181</f>
        <v>130.16666666666666</v>
      </c>
      <c r="G185">
        <f t="shared" si="67"/>
        <v>5</v>
      </c>
    </row>
    <row r="186" spans="1:7" x14ac:dyDescent="0.45">
      <c r="C186" s="1">
        <f t="shared" si="66"/>
        <v>182</v>
      </c>
      <c r="D186" s="3">
        <f>D185</f>
        <v>4</v>
      </c>
      <c r="E186" s="3">
        <f t="shared" ref="E186:E192" si="68">E182</f>
        <v>-4</v>
      </c>
      <c r="F186" s="3">
        <f>F181</f>
        <v>130.16666666666666</v>
      </c>
      <c r="G186">
        <f t="shared" si="67"/>
        <v>6</v>
      </c>
    </row>
    <row r="187" spans="1:7" x14ac:dyDescent="0.45">
      <c r="C187" s="1">
        <f t="shared" si="66"/>
        <v>183</v>
      </c>
      <c r="D187" s="3">
        <f>D186</f>
        <v>4</v>
      </c>
      <c r="E187" s="3">
        <f t="shared" si="68"/>
        <v>4</v>
      </c>
      <c r="F187" s="3">
        <f>F181</f>
        <v>130.16666666666666</v>
      </c>
      <c r="G187">
        <f t="shared" si="67"/>
        <v>7</v>
      </c>
    </row>
    <row r="188" spans="1:7" x14ac:dyDescent="0.45">
      <c r="C188" s="1">
        <f t="shared" si="66"/>
        <v>184</v>
      </c>
      <c r="D188" s="3">
        <f>D187</f>
        <v>4</v>
      </c>
      <c r="E188" s="3">
        <f t="shared" si="68"/>
        <v>14.994791666666666</v>
      </c>
      <c r="F188" s="3">
        <f>F181</f>
        <v>130.16666666666666</v>
      </c>
      <c r="G188">
        <f t="shared" si="67"/>
        <v>8</v>
      </c>
    </row>
    <row r="189" spans="1:7" x14ac:dyDescent="0.45">
      <c r="C189" s="1">
        <f t="shared" si="66"/>
        <v>185</v>
      </c>
      <c r="D189" s="3">
        <f>-D185</f>
        <v>-4</v>
      </c>
      <c r="E189" s="3">
        <f t="shared" si="68"/>
        <v>-14.994791666666666</v>
      </c>
      <c r="F189" s="3">
        <f>F188</f>
        <v>130.16666666666666</v>
      </c>
      <c r="G189">
        <f t="shared" si="67"/>
        <v>9</v>
      </c>
    </row>
    <row r="190" spans="1:7" x14ac:dyDescent="0.45">
      <c r="C190" s="1">
        <f t="shared" si="66"/>
        <v>186</v>
      </c>
      <c r="D190" s="3">
        <f>D189</f>
        <v>-4</v>
      </c>
      <c r="E190" s="3">
        <f t="shared" si="68"/>
        <v>-4</v>
      </c>
      <c r="F190" s="3">
        <f t="shared" ref="F190:F196" si="69">F189</f>
        <v>130.16666666666666</v>
      </c>
      <c r="G190">
        <f t="shared" si="67"/>
        <v>10</v>
      </c>
    </row>
    <row r="191" spans="1:7" x14ac:dyDescent="0.45">
      <c r="C191" s="1">
        <f t="shared" si="66"/>
        <v>187</v>
      </c>
      <c r="D191" s="3">
        <f>D190</f>
        <v>-4</v>
      </c>
      <c r="E191" s="3">
        <f t="shared" si="68"/>
        <v>4</v>
      </c>
      <c r="F191" s="3">
        <f t="shared" si="69"/>
        <v>130.16666666666666</v>
      </c>
      <c r="G191">
        <f t="shared" si="67"/>
        <v>11</v>
      </c>
    </row>
    <row r="192" spans="1:7" x14ac:dyDescent="0.45">
      <c r="C192" s="1">
        <f>C191+1</f>
        <v>188</v>
      </c>
      <c r="D192" s="3">
        <f>D191</f>
        <v>-4</v>
      </c>
      <c r="E192" s="3">
        <f t="shared" si="68"/>
        <v>14.994791666666666</v>
      </c>
      <c r="F192" s="3">
        <f t="shared" si="69"/>
        <v>130.16666666666666</v>
      </c>
      <c r="G192">
        <f t="shared" si="67"/>
        <v>12</v>
      </c>
    </row>
    <row r="193" spans="1:7" x14ac:dyDescent="0.45">
      <c r="C193" s="1">
        <f t="shared" si="66"/>
        <v>189</v>
      </c>
      <c r="D193" s="3">
        <f>-D184</f>
        <v>-15.328125</v>
      </c>
      <c r="E193" s="3">
        <f t="shared" ref="E193:E196" si="70">E189</f>
        <v>-14.994791666666666</v>
      </c>
      <c r="F193" s="3">
        <f t="shared" si="69"/>
        <v>130.16666666666666</v>
      </c>
      <c r="G193">
        <f t="shared" si="67"/>
        <v>13</v>
      </c>
    </row>
    <row r="194" spans="1:7" x14ac:dyDescent="0.45">
      <c r="C194" s="1">
        <f t="shared" si="66"/>
        <v>190</v>
      </c>
      <c r="D194" s="3">
        <f>D193</f>
        <v>-15.328125</v>
      </c>
      <c r="E194" s="3">
        <f t="shared" si="70"/>
        <v>-4</v>
      </c>
      <c r="F194" s="3">
        <f t="shared" si="69"/>
        <v>130.16666666666666</v>
      </c>
      <c r="G194">
        <f t="shared" si="67"/>
        <v>14</v>
      </c>
    </row>
    <row r="195" spans="1:7" x14ac:dyDescent="0.45">
      <c r="C195" s="1">
        <f>C194+1</f>
        <v>191</v>
      </c>
      <c r="D195" s="3">
        <f t="shared" ref="D195:D196" si="71">D194</f>
        <v>-15.328125</v>
      </c>
      <c r="E195" s="3">
        <f t="shared" si="70"/>
        <v>4</v>
      </c>
      <c r="F195" s="3">
        <f t="shared" si="69"/>
        <v>130.16666666666666</v>
      </c>
      <c r="G195">
        <f t="shared" si="67"/>
        <v>15</v>
      </c>
    </row>
    <row r="196" spans="1:7" x14ac:dyDescent="0.45">
      <c r="C196" s="1">
        <f t="shared" si="66"/>
        <v>192</v>
      </c>
      <c r="D196" s="3">
        <f t="shared" si="71"/>
        <v>-15.328125</v>
      </c>
      <c r="E196" s="3">
        <f t="shared" si="70"/>
        <v>14.994791666666666</v>
      </c>
      <c r="F196" s="3">
        <f t="shared" si="69"/>
        <v>130.16666666666666</v>
      </c>
      <c r="G196">
        <f t="shared" si="67"/>
        <v>16</v>
      </c>
    </row>
    <row r="197" spans="1:7" x14ac:dyDescent="0.45">
      <c r="A197" s="4" t="s">
        <v>18</v>
      </c>
      <c r="B197" s="4">
        <f>142+(4.5/12)</f>
        <v>142.375</v>
      </c>
      <c r="C197" s="5">
        <f>C196+1</f>
        <v>193</v>
      </c>
      <c r="D197" s="6">
        <f>($M$5/2)+$M$6</f>
        <v>15.328125</v>
      </c>
      <c r="E197" s="6">
        <f>(-$M$9/2)-$M$8</f>
        <v>-14.994791666666666</v>
      </c>
      <c r="F197" s="6">
        <f>B197</f>
        <v>142.375</v>
      </c>
      <c r="G197">
        <v>1</v>
      </c>
    </row>
    <row r="198" spans="1:7" x14ac:dyDescent="0.45">
      <c r="C198" s="1">
        <f>C197+1</f>
        <v>194</v>
      </c>
      <c r="D198" s="3">
        <f>D197</f>
        <v>15.328125</v>
      </c>
      <c r="E198" s="3">
        <f>(-$M$9/2)</f>
        <v>-4</v>
      </c>
      <c r="F198" s="3">
        <f>F197</f>
        <v>142.375</v>
      </c>
      <c r="G198">
        <f>G197+1</f>
        <v>2</v>
      </c>
    </row>
    <row r="199" spans="1:7" x14ac:dyDescent="0.45">
      <c r="C199" s="1">
        <f t="shared" ref="C199:C212" si="72">C198+1</f>
        <v>195</v>
      </c>
      <c r="D199" s="3">
        <f>D197</f>
        <v>15.328125</v>
      </c>
      <c r="E199" s="3">
        <f>-E198</f>
        <v>4</v>
      </c>
      <c r="F199" s="3">
        <f>F197</f>
        <v>142.375</v>
      </c>
      <c r="G199">
        <f t="shared" ref="G199:G212" si="73">G198+1</f>
        <v>3</v>
      </c>
    </row>
    <row r="200" spans="1:7" x14ac:dyDescent="0.45">
      <c r="C200" s="1">
        <f t="shared" si="72"/>
        <v>196</v>
      </c>
      <c r="D200" s="3">
        <f>D199</f>
        <v>15.328125</v>
      </c>
      <c r="E200" s="3">
        <f>-E197</f>
        <v>14.994791666666666</v>
      </c>
      <c r="F200" s="3">
        <f>F197</f>
        <v>142.375</v>
      </c>
      <c r="G200">
        <f t="shared" si="73"/>
        <v>4</v>
      </c>
    </row>
    <row r="201" spans="1:7" x14ac:dyDescent="0.45">
      <c r="C201" s="1">
        <f t="shared" si="72"/>
        <v>197</v>
      </c>
      <c r="D201" s="3">
        <f>($M$5/2)</f>
        <v>4</v>
      </c>
      <c r="E201" s="3">
        <f>E197</f>
        <v>-14.994791666666666</v>
      </c>
      <c r="F201" s="3">
        <f>F197</f>
        <v>142.375</v>
      </c>
      <c r="G201">
        <f t="shared" si="73"/>
        <v>5</v>
      </c>
    </row>
    <row r="202" spans="1:7" x14ac:dyDescent="0.45">
      <c r="C202" s="1">
        <f t="shared" si="72"/>
        <v>198</v>
      </c>
      <c r="D202" s="3">
        <f>D201</f>
        <v>4</v>
      </c>
      <c r="E202" s="3">
        <f t="shared" ref="E202:E208" si="74">E198</f>
        <v>-4</v>
      </c>
      <c r="F202" s="3">
        <f>F197</f>
        <v>142.375</v>
      </c>
      <c r="G202">
        <f t="shared" si="73"/>
        <v>6</v>
      </c>
    </row>
    <row r="203" spans="1:7" x14ac:dyDescent="0.45">
      <c r="C203" s="1">
        <f t="shared" si="72"/>
        <v>199</v>
      </c>
      <c r="D203" s="3">
        <f>D202</f>
        <v>4</v>
      </c>
      <c r="E203" s="3">
        <f t="shared" si="74"/>
        <v>4</v>
      </c>
      <c r="F203" s="3">
        <f>F197</f>
        <v>142.375</v>
      </c>
      <c r="G203">
        <f t="shared" si="73"/>
        <v>7</v>
      </c>
    </row>
    <row r="204" spans="1:7" x14ac:dyDescent="0.45">
      <c r="C204" s="1">
        <f t="shared" si="72"/>
        <v>200</v>
      </c>
      <c r="D204" s="3">
        <f>D203</f>
        <v>4</v>
      </c>
      <c r="E204" s="3">
        <f t="shared" si="74"/>
        <v>14.994791666666666</v>
      </c>
      <c r="F204" s="3">
        <f>F197</f>
        <v>142.375</v>
      </c>
      <c r="G204">
        <f t="shared" si="73"/>
        <v>8</v>
      </c>
    </row>
    <row r="205" spans="1:7" x14ac:dyDescent="0.45">
      <c r="C205" s="1">
        <f t="shared" si="72"/>
        <v>201</v>
      </c>
      <c r="D205" s="3">
        <f>-D201</f>
        <v>-4</v>
      </c>
      <c r="E205" s="3">
        <f t="shared" si="74"/>
        <v>-14.994791666666666</v>
      </c>
      <c r="F205" s="3">
        <f>F204</f>
        <v>142.375</v>
      </c>
      <c r="G205">
        <f t="shared" si="73"/>
        <v>9</v>
      </c>
    </row>
    <row r="206" spans="1:7" x14ac:dyDescent="0.45">
      <c r="C206" s="1">
        <f t="shared" si="72"/>
        <v>202</v>
      </c>
      <c r="D206" s="3">
        <f>D205</f>
        <v>-4</v>
      </c>
      <c r="E206" s="3">
        <f t="shared" si="74"/>
        <v>-4</v>
      </c>
      <c r="F206" s="3">
        <f t="shared" ref="F206:F212" si="75">F205</f>
        <v>142.375</v>
      </c>
      <c r="G206">
        <f t="shared" si="73"/>
        <v>10</v>
      </c>
    </row>
    <row r="207" spans="1:7" x14ac:dyDescent="0.45">
      <c r="C207" s="1">
        <f t="shared" si="72"/>
        <v>203</v>
      </c>
      <c r="D207" s="3">
        <f>D206</f>
        <v>-4</v>
      </c>
      <c r="E207" s="3">
        <f t="shared" si="74"/>
        <v>4</v>
      </c>
      <c r="F207" s="3">
        <f t="shared" si="75"/>
        <v>142.375</v>
      </c>
      <c r="G207">
        <f t="shared" si="73"/>
        <v>11</v>
      </c>
    </row>
    <row r="208" spans="1:7" x14ac:dyDescent="0.45">
      <c r="C208" s="1">
        <f>C207+1</f>
        <v>204</v>
      </c>
      <c r="D208" s="3">
        <f>D207</f>
        <v>-4</v>
      </c>
      <c r="E208" s="3">
        <f t="shared" si="74"/>
        <v>14.994791666666666</v>
      </c>
      <c r="F208" s="3">
        <f t="shared" si="75"/>
        <v>142.375</v>
      </c>
      <c r="G208">
        <f t="shared" si="73"/>
        <v>12</v>
      </c>
    </row>
    <row r="209" spans="1:7" x14ac:dyDescent="0.45">
      <c r="C209" s="1">
        <f t="shared" si="72"/>
        <v>205</v>
      </c>
      <c r="D209" s="3">
        <f>-D200</f>
        <v>-15.328125</v>
      </c>
      <c r="E209" s="3">
        <f t="shared" ref="E209:E212" si="76">E205</f>
        <v>-14.994791666666666</v>
      </c>
      <c r="F209" s="3">
        <f t="shared" si="75"/>
        <v>142.375</v>
      </c>
      <c r="G209">
        <f t="shared" si="73"/>
        <v>13</v>
      </c>
    </row>
    <row r="210" spans="1:7" x14ac:dyDescent="0.45">
      <c r="C210" s="1">
        <f t="shared" si="72"/>
        <v>206</v>
      </c>
      <c r="D210" s="3">
        <f>D209</f>
        <v>-15.328125</v>
      </c>
      <c r="E210" s="3">
        <f t="shared" si="76"/>
        <v>-4</v>
      </c>
      <c r="F210" s="3">
        <f t="shared" si="75"/>
        <v>142.375</v>
      </c>
      <c r="G210">
        <f t="shared" si="73"/>
        <v>14</v>
      </c>
    </row>
    <row r="211" spans="1:7" x14ac:dyDescent="0.45">
      <c r="C211" s="1">
        <f>C210+1</f>
        <v>207</v>
      </c>
      <c r="D211" s="3">
        <f t="shared" ref="D211:D212" si="77">D210</f>
        <v>-15.328125</v>
      </c>
      <c r="E211" s="3">
        <f t="shared" si="76"/>
        <v>4</v>
      </c>
      <c r="F211" s="3">
        <f t="shared" si="75"/>
        <v>142.375</v>
      </c>
      <c r="G211">
        <f t="shared" si="73"/>
        <v>15</v>
      </c>
    </row>
    <row r="212" spans="1:7" x14ac:dyDescent="0.45">
      <c r="C212" s="1">
        <f t="shared" si="72"/>
        <v>208</v>
      </c>
      <c r="D212" s="3">
        <f t="shared" si="77"/>
        <v>-15.328125</v>
      </c>
      <c r="E212" s="3">
        <f t="shared" si="76"/>
        <v>14.994791666666666</v>
      </c>
      <c r="F212" s="3">
        <f t="shared" si="75"/>
        <v>142.375</v>
      </c>
      <c r="G212">
        <f t="shared" si="73"/>
        <v>16</v>
      </c>
    </row>
    <row r="213" spans="1:7" x14ac:dyDescent="0.45">
      <c r="A213" s="4" t="s">
        <v>25</v>
      </c>
      <c r="B213" s="4">
        <f>155+(2/12)</f>
        <v>155.16666666666666</v>
      </c>
      <c r="C213" s="5">
        <f>C212+1</f>
        <v>209</v>
      </c>
      <c r="D213" s="6">
        <f>($M$5/2)+$M$6</f>
        <v>15.328125</v>
      </c>
      <c r="E213" s="6">
        <f>(-$M$9/2)-$M$8</f>
        <v>-14.994791666666666</v>
      </c>
      <c r="F213" s="6">
        <f>B213</f>
        <v>155.16666666666666</v>
      </c>
      <c r="G213">
        <v>1</v>
      </c>
    </row>
    <row r="214" spans="1:7" x14ac:dyDescent="0.45">
      <c r="C214" s="1">
        <f>C213+1</f>
        <v>210</v>
      </c>
      <c r="D214" s="3">
        <f>D213</f>
        <v>15.328125</v>
      </c>
      <c r="E214" s="3">
        <f>(-$M$9/2)</f>
        <v>-4</v>
      </c>
      <c r="F214" s="3">
        <f>F213</f>
        <v>155.16666666666666</v>
      </c>
      <c r="G214">
        <f>G213+1</f>
        <v>2</v>
      </c>
    </row>
    <row r="215" spans="1:7" x14ac:dyDescent="0.45">
      <c r="C215" s="1">
        <f t="shared" ref="C215:C228" si="78">C214+1</f>
        <v>211</v>
      </c>
      <c r="D215" s="3">
        <f>D213</f>
        <v>15.328125</v>
      </c>
      <c r="E215" s="3">
        <f>-E214</f>
        <v>4</v>
      </c>
      <c r="F215" s="3">
        <f>F213</f>
        <v>155.16666666666666</v>
      </c>
      <c r="G215">
        <f t="shared" ref="G215:G228" si="79">G214+1</f>
        <v>3</v>
      </c>
    </row>
    <row r="216" spans="1:7" x14ac:dyDescent="0.45">
      <c r="C216" s="1">
        <f t="shared" si="78"/>
        <v>212</v>
      </c>
      <c r="D216" s="3">
        <f>D215</f>
        <v>15.328125</v>
      </c>
      <c r="E216" s="3">
        <f>-E213</f>
        <v>14.994791666666666</v>
      </c>
      <c r="F216" s="3">
        <f>F213</f>
        <v>155.16666666666666</v>
      </c>
      <c r="G216">
        <f t="shared" si="79"/>
        <v>4</v>
      </c>
    </row>
    <row r="217" spans="1:7" x14ac:dyDescent="0.45">
      <c r="C217" s="1">
        <f t="shared" si="78"/>
        <v>213</v>
      </c>
      <c r="D217" s="3">
        <f>($M$5/2)</f>
        <v>4</v>
      </c>
      <c r="E217" s="3">
        <f>E213</f>
        <v>-14.994791666666666</v>
      </c>
      <c r="F217" s="3">
        <f>F213</f>
        <v>155.16666666666666</v>
      </c>
      <c r="G217">
        <f t="shared" si="79"/>
        <v>5</v>
      </c>
    </row>
    <row r="218" spans="1:7" x14ac:dyDescent="0.45">
      <c r="C218" s="1">
        <f t="shared" si="78"/>
        <v>214</v>
      </c>
      <c r="D218" s="3">
        <f>D217</f>
        <v>4</v>
      </c>
      <c r="E218" s="3">
        <f t="shared" ref="E218:E224" si="80">E214</f>
        <v>-4</v>
      </c>
      <c r="F218" s="3">
        <f>F213</f>
        <v>155.16666666666666</v>
      </c>
      <c r="G218">
        <f t="shared" si="79"/>
        <v>6</v>
      </c>
    </row>
    <row r="219" spans="1:7" x14ac:dyDescent="0.45">
      <c r="C219" s="1">
        <f t="shared" si="78"/>
        <v>215</v>
      </c>
      <c r="D219" s="3">
        <f>D218</f>
        <v>4</v>
      </c>
      <c r="E219" s="3">
        <f t="shared" si="80"/>
        <v>4</v>
      </c>
      <c r="F219" s="3">
        <f>F213</f>
        <v>155.16666666666666</v>
      </c>
      <c r="G219">
        <f t="shared" si="79"/>
        <v>7</v>
      </c>
    </row>
    <row r="220" spans="1:7" x14ac:dyDescent="0.45">
      <c r="C220" s="1">
        <f t="shared" si="78"/>
        <v>216</v>
      </c>
      <c r="D220" s="3">
        <f>D219</f>
        <v>4</v>
      </c>
      <c r="E220" s="3">
        <f t="shared" si="80"/>
        <v>14.994791666666666</v>
      </c>
      <c r="F220" s="3">
        <f>F213</f>
        <v>155.16666666666666</v>
      </c>
      <c r="G220">
        <f t="shared" si="79"/>
        <v>8</v>
      </c>
    </row>
    <row r="221" spans="1:7" x14ac:dyDescent="0.45">
      <c r="C221" s="1">
        <f t="shared" si="78"/>
        <v>217</v>
      </c>
      <c r="D221" s="3">
        <f>-D217</f>
        <v>-4</v>
      </c>
      <c r="E221" s="3">
        <f t="shared" si="80"/>
        <v>-14.994791666666666</v>
      </c>
      <c r="F221" s="3">
        <f>F220</f>
        <v>155.16666666666666</v>
      </c>
      <c r="G221">
        <f t="shared" si="79"/>
        <v>9</v>
      </c>
    </row>
    <row r="222" spans="1:7" x14ac:dyDescent="0.45">
      <c r="C222" s="1">
        <f t="shared" si="78"/>
        <v>218</v>
      </c>
      <c r="D222" s="3">
        <f>D221</f>
        <v>-4</v>
      </c>
      <c r="E222" s="3">
        <f t="shared" si="80"/>
        <v>-4</v>
      </c>
      <c r="F222" s="3">
        <f t="shared" ref="F222:F228" si="81">F221</f>
        <v>155.16666666666666</v>
      </c>
      <c r="G222">
        <f t="shared" si="79"/>
        <v>10</v>
      </c>
    </row>
    <row r="223" spans="1:7" x14ac:dyDescent="0.45">
      <c r="C223" s="1">
        <f t="shared" si="78"/>
        <v>219</v>
      </c>
      <c r="D223" s="3">
        <f>D222</f>
        <v>-4</v>
      </c>
      <c r="E223" s="3">
        <f t="shared" si="80"/>
        <v>4</v>
      </c>
      <c r="F223" s="3">
        <f t="shared" si="81"/>
        <v>155.16666666666666</v>
      </c>
      <c r="G223">
        <f t="shared" si="79"/>
        <v>11</v>
      </c>
    </row>
    <row r="224" spans="1:7" x14ac:dyDescent="0.45">
      <c r="C224" s="1">
        <f>C223+1</f>
        <v>220</v>
      </c>
      <c r="D224" s="3">
        <f>D223</f>
        <v>-4</v>
      </c>
      <c r="E224" s="3">
        <f t="shared" si="80"/>
        <v>14.994791666666666</v>
      </c>
      <c r="F224" s="3">
        <f t="shared" si="81"/>
        <v>155.16666666666666</v>
      </c>
      <c r="G224">
        <f t="shared" si="79"/>
        <v>12</v>
      </c>
    </row>
    <row r="225" spans="1:7" x14ac:dyDescent="0.45">
      <c r="C225" s="1">
        <f t="shared" si="78"/>
        <v>221</v>
      </c>
      <c r="D225" s="3">
        <f>-D216</f>
        <v>-15.328125</v>
      </c>
      <c r="E225" s="3">
        <f t="shared" ref="E225:E228" si="82">E221</f>
        <v>-14.994791666666666</v>
      </c>
      <c r="F225" s="3">
        <f t="shared" si="81"/>
        <v>155.16666666666666</v>
      </c>
      <c r="G225">
        <f t="shared" si="79"/>
        <v>13</v>
      </c>
    </row>
    <row r="226" spans="1:7" x14ac:dyDescent="0.45">
      <c r="C226" s="1">
        <f t="shared" si="78"/>
        <v>222</v>
      </c>
      <c r="D226" s="3">
        <f>D225</f>
        <v>-15.328125</v>
      </c>
      <c r="E226" s="3">
        <f t="shared" si="82"/>
        <v>-4</v>
      </c>
      <c r="F226" s="3">
        <f t="shared" si="81"/>
        <v>155.16666666666666</v>
      </c>
      <c r="G226">
        <f t="shared" si="79"/>
        <v>14</v>
      </c>
    </row>
    <row r="227" spans="1:7" x14ac:dyDescent="0.45">
      <c r="C227" s="1">
        <f>C226+1</f>
        <v>223</v>
      </c>
      <c r="D227" s="3">
        <f t="shared" ref="D227:D228" si="83">D226</f>
        <v>-15.328125</v>
      </c>
      <c r="E227" s="3">
        <f t="shared" si="82"/>
        <v>4</v>
      </c>
      <c r="F227" s="3">
        <f t="shared" si="81"/>
        <v>155.16666666666666</v>
      </c>
      <c r="G227">
        <f t="shared" si="79"/>
        <v>15</v>
      </c>
    </row>
    <row r="228" spans="1:7" x14ac:dyDescent="0.45">
      <c r="C228" s="1">
        <f t="shared" si="78"/>
        <v>224</v>
      </c>
      <c r="D228" s="3">
        <f t="shared" si="83"/>
        <v>-15.328125</v>
      </c>
      <c r="E228" s="3">
        <f t="shared" si="82"/>
        <v>14.994791666666666</v>
      </c>
      <c r="F228" s="3">
        <f t="shared" si="81"/>
        <v>155.16666666666666</v>
      </c>
      <c r="G228">
        <f t="shared" si="79"/>
        <v>16</v>
      </c>
    </row>
    <row r="229" spans="1:7" x14ac:dyDescent="0.45">
      <c r="A229" s="4" t="s">
        <v>18</v>
      </c>
      <c r="B229" s="4">
        <f>163+(10.5/12)</f>
        <v>163.875</v>
      </c>
      <c r="C229" s="5">
        <f>C228+1</f>
        <v>225</v>
      </c>
      <c r="D229" s="6">
        <f>($M$5/2)+$M$6</f>
        <v>15.328125</v>
      </c>
      <c r="E229" s="6">
        <f>(-$M$9/2)-$M$8</f>
        <v>-14.994791666666666</v>
      </c>
      <c r="F229" s="6">
        <f>B229</f>
        <v>163.875</v>
      </c>
      <c r="G229">
        <v>1</v>
      </c>
    </row>
    <row r="230" spans="1:7" x14ac:dyDescent="0.45">
      <c r="C230" s="1">
        <f>C229+1</f>
        <v>226</v>
      </c>
      <c r="D230" s="3">
        <f>D229</f>
        <v>15.328125</v>
      </c>
      <c r="E230" s="3">
        <f>(-$M$9/2)</f>
        <v>-4</v>
      </c>
      <c r="F230" s="3">
        <f>F229</f>
        <v>163.875</v>
      </c>
      <c r="G230">
        <f>G229+1</f>
        <v>2</v>
      </c>
    </row>
    <row r="231" spans="1:7" x14ac:dyDescent="0.45">
      <c r="C231" s="1">
        <f t="shared" ref="C231:C244" si="84">C230+1</f>
        <v>227</v>
      </c>
      <c r="D231" s="3">
        <f>D229</f>
        <v>15.328125</v>
      </c>
      <c r="E231" s="3">
        <f>-E230</f>
        <v>4</v>
      </c>
      <c r="F231" s="3">
        <f>F229</f>
        <v>163.875</v>
      </c>
      <c r="G231">
        <f t="shared" ref="G231:G244" si="85">G230+1</f>
        <v>3</v>
      </c>
    </row>
    <row r="232" spans="1:7" x14ac:dyDescent="0.45">
      <c r="C232" s="1">
        <f t="shared" si="84"/>
        <v>228</v>
      </c>
      <c r="D232" s="3">
        <f>D231</f>
        <v>15.328125</v>
      </c>
      <c r="E232" s="3">
        <f>-E229</f>
        <v>14.994791666666666</v>
      </c>
      <c r="F232" s="3">
        <f>F229</f>
        <v>163.875</v>
      </c>
      <c r="G232">
        <f t="shared" si="85"/>
        <v>4</v>
      </c>
    </row>
    <row r="233" spans="1:7" x14ac:dyDescent="0.45">
      <c r="C233" s="1">
        <f t="shared" si="84"/>
        <v>229</v>
      </c>
      <c r="D233" s="3">
        <f>($M$5/2)</f>
        <v>4</v>
      </c>
      <c r="E233" s="3">
        <f>E229</f>
        <v>-14.994791666666666</v>
      </c>
      <c r="F233" s="3">
        <f>F229</f>
        <v>163.875</v>
      </c>
      <c r="G233">
        <f t="shared" si="85"/>
        <v>5</v>
      </c>
    </row>
    <row r="234" spans="1:7" x14ac:dyDescent="0.45">
      <c r="C234" s="1">
        <f t="shared" si="84"/>
        <v>230</v>
      </c>
      <c r="D234" s="3">
        <f>D233</f>
        <v>4</v>
      </c>
      <c r="E234" s="3">
        <f t="shared" ref="E234:E240" si="86">E230</f>
        <v>-4</v>
      </c>
      <c r="F234" s="3">
        <f>F229</f>
        <v>163.875</v>
      </c>
      <c r="G234">
        <f t="shared" si="85"/>
        <v>6</v>
      </c>
    </row>
    <row r="235" spans="1:7" x14ac:dyDescent="0.45">
      <c r="C235" s="1">
        <f t="shared" si="84"/>
        <v>231</v>
      </c>
      <c r="D235" s="3">
        <f>D234</f>
        <v>4</v>
      </c>
      <c r="E235" s="3">
        <f t="shared" si="86"/>
        <v>4</v>
      </c>
      <c r="F235" s="3">
        <f>F229</f>
        <v>163.875</v>
      </c>
      <c r="G235">
        <f t="shared" si="85"/>
        <v>7</v>
      </c>
    </row>
    <row r="236" spans="1:7" x14ac:dyDescent="0.45">
      <c r="C236" s="1">
        <f t="shared" si="84"/>
        <v>232</v>
      </c>
      <c r="D236" s="3">
        <f>D235</f>
        <v>4</v>
      </c>
      <c r="E236" s="3">
        <f t="shared" si="86"/>
        <v>14.994791666666666</v>
      </c>
      <c r="F236" s="3">
        <f>F229</f>
        <v>163.875</v>
      </c>
      <c r="G236">
        <f t="shared" si="85"/>
        <v>8</v>
      </c>
    </row>
    <row r="237" spans="1:7" x14ac:dyDescent="0.45">
      <c r="C237" s="1">
        <f t="shared" si="84"/>
        <v>233</v>
      </c>
      <c r="D237" s="3">
        <f>-D233</f>
        <v>-4</v>
      </c>
      <c r="E237" s="3">
        <f t="shared" si="86"/>
        <v>-14.994791666666666</v>
      </c>
      <c r="F237" s="3">
        <f>F236</f>
        <v>163.875</v>
      </c>
      <c r="G237">
        <f t="shared" si="85"/>
        <v>9</v>
      </c>
    </row>
    <row r="238" spans="1:7" x14ac:dyDescent="0.45">
      <c r="C238" s="1">
        <f t="shared" si="84"/>
        <v>234</v>
      </c>
      <c r="D238" s="3">
        <f>D237</f>
        <v>-4</v>
      </c>
      <c r="E238" s="3">
        <f t="shared" si="86"/>
        <v>-4</v>
      </c>
      <c r="F238" s="3">
        <f t="shared" ref="F238:F244" si="87">F237</f>
        <v>163.875</v>
      </c>
      <c r="G238">
        <f t="shared" si="85"/>
        <v>10</v>
      </c>
    </row>
    <row r="239" spans="1:7" x14ac:dyDescent="0.45">
      <c r="C239" s="1">
        <f t="shared" si="84"/>
        <v>235</v>
      </c>
      <c r="D239" s="3">
        <f>D238</f>
        <v>-4</v>
      </c>
      <c r="E239" s="3">
        <f t="shared" si="86"/>
        <v>4</v>
      </c>
      <c r="F239" s="3">
        <f t="shared" si="87"/>
        <v>163.875</v>
      </c>
      <c r="G239">
        <f t="shared" si="85"/>
        <v>11</v>
      </c>
    </row>
    <row r="240" spans="1:7" x14ac:dyDescent="0.45">
      <c r="C240" s="1">
        <f>C239+1</f>
        <v>236</v>
      </c>
      <c r="D240" s="3">
        <f>D239</f>
        <v>-4</v>
      </c>
      <c r="E240" s="3">
        <f t="shared" si="86"/>
        <v>14.994791666666666</v>
      </c>
      <c r="F240" s="3">
        <f t="shared" si="87"/>
        <v>163.875</v>
      </c>
      <c r="G240">
        <f t="shared" si="85"/>
        <v>12</v>
      </c>
    </row>
    <row r="241" spans="1:13" x14ac:dyDescent="0.45">
      <c r="C241" s="1">
        <f t="shared" si="84"/>
        <v>237</v>
      </c>
      <c r="D241" s="3">
        <f>-D232</f>
        <v>-15.328125</v>
      </c>
      <c r="E241" s="3">
        <f t="shared" ref="E241:E244" si="88">E237</f>
        <v>-14.994791666666666</v>
      </c>
      <c r="F241" s="3">
        <f t="shared" si="87"/>
        <v>163.875</v>
      </c>
      <c r="G241">
        <f t="shared" si="85"/>
        <v>13</v>
      </c>
    </row>
    <row r="242" spans="1:13" x14ac:dyDescent="0.45">
      <c r="C242" s="1">
        <f t="shared" si="84"/>
        <v>238</v>
      </c>
      <c r="D242" s="3">
        <f>D241</f>
        <v>-15.328125</v>
      </c>
      <c r="E242" s="3">
        <f t="shared" si="88"/>
        <v>-4</v>
      </c>
      <c r="F242" s="3">
        <f t="shared" si="87"/>
        <v>163.875</v>
      </c>
      <c r="G242">
        <f t="shared" si="85"/>
        <v>14</v>
      </c>
    </row>
    <row r="243" spans="1:13" x14ac:dyDescent="0.45">
      <c r="C243" s="1">
        <f>C242+1</f>
        <v>239</v>
      </c>
      <c r="D243" s="3">
        <f t="shared" ref="D243:D244" si="89">D242</f>
        <v>-15.328125</v>
      </c>
      <c r="E243" s="3">
        <f t="shared" si="88"/>
        <v>4</v>
      </c>
      <c r="F243" s="3">
        <f t="shared" si="87"/>
        <v>163.875</v>
      </c>
      <c r="G243">
        <f t="shared" si="85"/>
        <v>15</v>
      </c>
    </row>
    <row r="244" spans="1:13" x14ac:dyDescent="0.45">
      <c r="C244" s="1">
        <f t="shared" si="84"/>
        <v>240</v>
      </c>
      <c r="D244" s="3">
        <f t="shared" si="89"/>
        <v>-15.328125</v>
      </c>
      <c r="E244" s="3">
        <f t="shared" si="88"/>
        <v>14.994791666666666</v>
      </c>
      <c r="F244" s="3">
        <f t="shared" si="87"/>
        <v>163.875</v>
      </c>
      <c r="G244">
        <f t="shared" si="85"/>
        <v>16</v>
      </c>
    </row>
    <row r="245" spans="1:13" x14ac:dyDescent="0.45">
      <c r="A245" s="4" t="s">
        <v>26</v>
      </c>
      <c r="B245" s="4">
        <f>173+(2/12)</f>
        <v>173.16666666666666</v>
      </c>
      <c r="C245" s="5">
        <f>C244+1</f>
        <v>241</v>
      </c>
      <c r="D245" s="6">
        <f>($M$248/2)+$M$249</f>
        <v>13.75</v>
      </c>
      <c r="E245" s="6">
        <f>(-$M$252/2)-$M$251</f>
        <v>-13.416666666666666</v>
      </c>
      <c r="F245" s="6">
        <f>B245</f>
        <v>173.16666666666666</v>
      </c>
      <c r="G245">
        <v>1</v>
      </c>
      <c r="K245" t="s">
        <v>27</v>
      </c>
    </row>
    <row r="246" spans="1:13" x14ac:dyDescent="0.45">
      <c r="C246" s="1">
        <f>C245+1</f>
        <v>242</v>
      </c>
      <c r="D246" s="3">
        <f>D245</f>
        <v>13.75</v>
      </c>
      <c r="E246" s="3">
        <f>(-$M$252/2)</f>
        <v>-4</v>
      </c>
      <c r="F246" s="3">
        <f>F245</f>
        <v>173.16666666666666</v>
      </c>
      <c r="G246">
        <f>G245+1</f>
        <v>2</v>
      </c>
      <c r="L246" t="s">
        <v>14</v>
      </c>
      <c r="M246" t="s">
        <v>13</v>
      </c>
    </row>
    <row r="247" spans="1:13" x14ac:dyDescent="0.45">
      <c r="C247" s="1">
        <f t="shared" ref="C247:C260" si="90">C246+1</f>
        <v>243</v>
      </c>
      <c r="D247" s="3">
        <f>D245</f>
        <v>13.75</v>
      </c>
      <c r="E247" s="3">
        <f>-E246</f>
        <v>4</v>
      </c>
      <c r="F247" s="3">
        <f>F245</f>
        <v>173.16666666666666</v>
      </c>
      <c r="G247">
        <f t="shared" ref="G247:G260" si="91">G246+1</f>
        <v>3</v>
      </c>
      <c r="L247" t="s">
        <v>7</v>
      </c>
      <c r="M247">
        <f>9+(9/12)</f>
        <v>9.75</v>
      </c>
    </row>
    <row r="248" spans="1:13" x14ac:dyDescent="0.45">
      <c r="C248" s="1">
        <f t="shared" si="90"/>
        <v>244</v>
      </c>
      <c r="D248" s="3">
        <f>D247</f>
        <v>13.75</v>
      </c>
      <c r="E248" s="3">
        <f>-E245</f>
        <v>13.416666666666666</v>
      </c>
      <c r="F248" s="3">
        <f>F245</f>
        <v>173.16666666666666</v>
      </c>
      <c r="G248">
        <f t="shared" si="91"/>
        <v>4</v>
      </c>
      <c r="L248" t="s">
        <v>8</v>
      </c>
      <c r="M248">
        <v>8</v>
      </c>
    </row>
    <row r="249" spans="1:13" x14ac:dyDescent="0.45">
      <c r="C249" s="1">
        <f t="shared" si="90"/>
        <v>245</v>
      </c>
      <c r="D249" s="3">
        <f>($M$248/2)</f>
        <v>4</v>
      </c>
      <c r="E249" s="3">
        <f>E245</f>
        <v>-13.416666666666666</v>
      </c>
      <c r="F249" s="3">
        <f>F245</f>
        <v>173.16666666666666</v>
      </c>
      <c r="G249">
        <f t="shared" si="91"/>
        <v>5</v>
      </c>
      <c r="L249" t="s">
        <v>9</v>
      </c>
      <c r="M249">
        <f>M247</f>
        <v>9.75</v>
      </c>
    </row>
    <row r="250" spans="1:13" x14ac:dyDescent="0.45">
      <c r="C250" s="1">
        <f t="shared" si="90"/>
        <v>246</v>
      </c>
      <c r="D250" s="3">
        <f>D249</f>
        <v>4</v>
      </c>
      <c r="E250" s="3">
        <f t="shared" ref="E250:E256" si="92">E246</f>
        <v>-4</v>
      </c>
      <c r="F250" s="3">
        <f>F245</f>
        <v>173.16666666666666</v>
      </c>
      <c r="G250">
        <f t="shared" si="91"/>
        <v>6</v>
      </c>
    </row>
    <row r="251" spans="1:13" x14ac:dyDescent="0.45">
      <c r="C251" s="1">
        <f t="shared" si="90"/>
        <v>247</v>
      </c>
      <c r="D251" s="3">
        <f>D250</f>
        <v>4</v>
      </c>
      <c r="E251" s="3">
        <f t="shared" si="92"/>
        <v>4</v>
      </c>
      <c r="F251" s="3">
        <f>F245</f>
        <v>173.16666666666666</v>
      </c>
      <c r="G251">
        <f t="shared" si="91"/>
        <v>7</v>
      </c>
      <c r="L251" t="s">
        <v>10</v>
      </c>
      <c r="M251">
        <f>9+(5/12)</f>
        <v>9.4166666666666661</v>
      </c>
    </row>
    <row r="252" spans="1:13" x14ac:dyDescent="0.45">
      <c r="C252" s="1">
        <f t="shared" si="90"/>
        <v>248</v>
      </c>
      <c r="D252" s="3">
        <f>D251</f>
        <v>4</v>
      </c>
      <c r="E252" s="3">
        <f t="shared" si="92"/>
        <v>13.416666666666666</v>
      </c>
      <c r="F252" s="3">
        <f>F245</f>
        <v>173.16666666666666</v>
      </c>
      <c r="G252">
        <f t="shared" si="91"/>
        <v>8</v>
      </c>
      <c r="L252" t="s">
        <v>11</v>
      </c>
      <c r="M252">
        <v>8</v>
      </c>
    </row>
    <row r="253" spans="1:13" x14ac:dyDescent="0.45">
      <c r="C253" s="1">
        <f t="shared" si="90"/>
        <v>249</v>
      </c>
      <c r="D253" s="3">
        <f>-D249</f>
        <v>-4</v>
      </c>
      <c r="E253" s="3">
        <f t="shared" si="92"/>
        <v>-13.416666666666666</v>
      </c>
      <c r="F253" s="3">
        <f>F252</f>
        <v>173.16666666666666</v>
      </c>
      <c r="G253">
        <f t="shared" si="91"/>
        <v>9</v>
      </c>
      <c r="L253" t="s">
        <v>12</v>
      </c>
      <c r="M253">
        <f>M251</f>
        <v>9.4166666666666661</v>
      </c>
    </row>
    <row r="254" spans="1:13" x14ac:dyDescent="0.45">
      <c r="C254" s="1">
        <f t="shared" si="90"/>
        <v>250</v>
      </c>
      <c r="D254" s="3">
        <f>D253</f>
        <v>-4</v>
      </c>
      <c r="E254" s="3">
        <f t="shared" si="92"/>
        <v>-4</v>
      </c>
      <c r="F254" s="3">
        <f t="shared" ref="F254:F260" si="93">F253</f>
        <v>173.16666666666666</v>
      </c>
      <c r="G254">
        <f t="shared" si="91"/>
        <v>10</v>
      </c>
    </row>
    <row r="255" spans="1:13" x14ac:dyDescent="0.45">
      <c r="C255" s="1">
        <f t="shared" si="90"/>
        <v>251</v>
      </c>
      <c r="D255" s="3">
        <f>D254</f>
        <v>-4</v>
      </c>
      <c r="E255" s="3">
        <f t="shared" si="92"/>
        <v>4</v>
      </c>
      <c r="F255" s="3">
        <f t="shared" si="93"/>
        <v>173.16666666666666</v>
      </c>
      <c r="G255">
        <f t="shared" si="91"/>
        <v>11</v>
      </c>
    </row>
    <row r="256" spans="1:13" x14ac:dyDescent="0.45">
      <c r="C256" s="1">
        <f>C255+1</f>
        <v>252</v>
      </c>
      <c r="D256" s="3">
        <f>D255</f>
        <v>-4</v>
      </c>
      <c r="E256" s="3">
        <f t="shared" si="92"/>
        <v>13.416666666666666</v>
      </c>
      <c r="F256" s="3">
        <f t="shared" si="93"/>
        <v>173.16666666666666</v>
      </c>
      <c r="G256">
        <f t="shared" si="91"/>
        <v>12</v>
      </c>
    </row>
    <row r="257" spans="1:7" x14ac:dyDescent="0.45">
      <c r="C257" s="1">
        <f t="shared" si="90"/>
        <v>253</v>
      </c>
      <c r="D257" s="3">
        <f>-D248</f>
        <v>-13.75</v>
      </c>
      <c r="E257" s="3">
        <f t="shared" ref="E257:E260" si="94">E253</f>
        <v>-13.416666666666666</v>
      </c>
      <c r="F257" s="3">
        <f t="shared" si="93"/>
        <v>173.16666666666666</v>
      </c>
      <c r="G257">
        <f t="shared" si="91"/>
        <v>13</v>
      </c>
    </row>
    <row r="258" spans="1:7" x14ac:dyDescent="0.45">
      <c r="C258" s="1">
        <f t="shared" si="90"/>
        <v>254</v>
      </c>
      <c r="D258" s="3">
        <f>D257</f>
        <v>-13.75</v>
      </c>
      <c r="E258" s="3">
        <f t="shared" si="94"/>
        <v>-4</v>
      </c>
      <c r="F258" s="3">
        <f t="shared" si="93"/>
        <v>173.16666666666666</v>
      </c>
      <c r="G258">
        <f t="shared" si="91"/>
        <v>14</v>
      </c>
    </row>
    <row r="259" spans="1:7" x14ac:dyDescent="0.45">
      <c r="C259" s="1">
        <f>C258+1</f>
        <v>255</v>
      </c>
      <c r="D259" s="3">
        <f t="shared" ref="D259:D260" si="95">D258</f>
        <v>-13.75</v>
      </c>
      <c r="E259" s="3">
        <f t="shared" si="94"/>
        <v>4</v>
      </c>
      <c r="F259" s="3">
        <f t="shared" si="93"/>
        <v>173.16666666666666</v>
      </c>
      <c r="G259">
        <f t="shared" si="91"/>
        <v>15</v>
      </c>
    </row>
    <row r="260" spans="1:7" x14ac:dyDescent="0.45">
      <c r="C260" s="1">
        <f t="shared" si="90"/>
        <v>256</v>
      </c>
      <c r="D260" s="3">
        <f t="shared" si="95"/>
        <v>-13.75</v>
      </c>
      <c r="E260" s="3">
        <f t="shared" si="94"/>
        <v>13.416666666666666</v>
      </c>
      <c r="F260" s="3">
        <f t="shared" si="93"/>
        <v>173.16666666666666</v>
      </c>
      <c r="G260">
        <f t="shared" si="91"/>
        <v>16</v>
      </c>
    </row>
    <row r="261" spans="1:7" x14ac:dyDescent="0.45">
      <c r="A261" s="4" t="s">
        <v>18</v>
      </c>
      <c r="B261" s="4">
        <f>184+(7.5/12)</f>
        <v>184.625</v>
      </c>
      <c r="C261" s="5">
        <f>C260+1</f>
        <v>257</v>
      </c>
      <c r="D261" s="6">
        <f>($M$248/2)+$M$249</f>
        <v>13.75</v>
      </c>
      <c r="E261" s="6">
        <f>(-$M$252/2)-$M$251</f>
        <v>-13.416666666666666</v>
      </c>
      <c r="F261" s="6">
        <f>B261</f>
        <v>184.625</v>
      </c>
      <c r="G261">
        <v>1</v>
      </c>
    </row>
    <row r="262" spans="1:7" x14ac:dyDescent="0.45">
      <c r="C262" s="1">
        <f>C261+1</f>
        <v>258</v>
      </c>
      <c r="D262" s="3">
        <f>D261</f>
        <v>13.75</v>
      </c>
      <c r="E262" s="3">
        <f>(-$M$252/2)</f>
        <v>-4</v>
      </c>
      <c r="F262" s="3">
        <f>F261</f>
        <v>184.625</v>
      </c>
      <c r="G262">
        <f>G261+1</f>
        <v>2</v>
      </c>
    </row>
    <row r="263" spans="1:7" x14ac:dyDescent="0.45">
      <c r="C263" s="1">
        <f t="shared" ref="C263:C276" si="96">C262+1</f>
        <v>259</v>
      </c>
      <c r="D263" s="3">
        <f>D261</f>
        <v>13.75</v>
      </c>
      <c r="E263" s="3">
        <f>-E262</f>
        <v>4</v>
      </c>
      <c r="F263" s="3">
        <f>F261</f>
        <v>184.625</v>
      </c>
      <c r="G263">
        <f t="shared" ref="G263:G276" si="97">G262+1</f>
        <v>3</v>
      </c>
    </row>
    <row r="264" spans="1:7" x14ac:dyDescent="0.45">
      <c r="C264" s="1">
        <f t="shared" si="96"/>
        <v>260</v>
      </c>
      <c r="D264" s="3">
        <f>D263</f>
        <v>13.75</v>
      </c>
      <c r="E264" s="3">
        <f>-E261</f>
        <v>13.416666666666666</v>
      </c>
      <c r="F264" s="3">
        <f>F261</f>
        <v>184.625</v>
      </c>
      <c r="G264">
        <f t="shared" si="97"/>
        <v>4</v>
      </c>
    </row>
    <row r="265" spans="1:7" x14ac:dyDescent="0.45">
      <c r="C265" s="1">
        <f t="shared" si="96"/>
        <v>261</v>
      </c>
      <c r="D265" s="3">
        <f>($M$248/2)</f>
        <v>4</v>
      </c>
      <c r="E265" s="3">
        <f>E261</f>
        <v>-13.416666666666666</v>
      </c>
      <c r="F265" s="3">
        <f>F261</f>
        <v>184.625</v>
      </c>
      <c r="G265">
        <f t="shared" si="97"/>
        <v>5</v>
      </c>
    </row>
    <row r="266" spans="1:7" x14ac:dyDescent="0.45">
      <c r="C266" s="1">
        <f t="shared" si="96"/>
        <v>262</v>
      </c>
      <c r="D266" s="3">
        <f>D265</f>
        <v>4</v>
      </c>
      <c r="E266" s="3">
        <f t="shared" ref="E266:E272" si="98">E262</f>
        <v>-4</v>
      </c>
      <c r="F266" s="3">
        <f>F261</f>
        <v>184.625</v>
      </c>
      <c r="G266">
        <f t="shared" si="97"/>
        <v>6</v>
      </c>
    </row>
    <row r="267" spans="1:7" x14ac:dyDescent="0.45">
      <c r="C267" s="1">
        <f t="shared" si="96"/>
        <v>263</v>
      </c>
      <c r="D267" s="3">
        <f>D266</f>
        <v>4</v>
      </c>
      <c r="E267" s="3">
        <f t="shared" si="98"/>
        <v>4</v>
      </c>
      <c r="F267" s="3">
        <f>F261</f>
        <v>184.625</v>
      </c>
      <c r="G267">
        <f t="shared" si="97"/>
        <v>7</v>
      </c>
    </row>
    <row r="268" spans="1:7" x14ac:dyDescent="0.45">
      <c r="C268" s="1">
        <f t="shared" si="96"/>
        <v>264</v>
      </c>
      <c r="D268" s="3">
        <f>D267</f>
        <v>4</v>
      </c>
      <c r="E268" s="3">
        <f t="shared" si="98"/>
        <v>13.416666666666666</v>
      </c>
      <c r="F268" s="3">
        <f>F261</f>
        <v>184.625</v>
      </c>
      <c r="G268">
        <f t="shared" si="97"/>
        <v>8</v>
      </c>
    </row>
    <row r="269" spans="1:7" x14ac:dyDescent="0.45">
      <c r="C269" s="1">
        <f t="shared" si="96"/>
        <v>265</v>
      </c>
      <c r="D269" s="3">
        <f>-D265</f>
        <v>-4</v>
      </c>
      <c r="E269" s="3">
        <f t="shared" si="98"/>
        <v>-13.416666666666666</v>
      </c>
      <c r="F269" s="3">
        <f>F268</f>
        <v>184.625</v>
      </c>
      <c r="G269">
        <f t="shared" si="97"/>
        <v>9</v>
      </c>
    </row>
    <row r="270" spans="1:7" x14ac:dyDescent="0.45">
      <c r="C270" s="1">
        <f t="shared" si="96"/>
        <v>266</v>
      </c>
      <c r="D270" s="3">
        <f>D269</f>
        <v>-4</v>
      </c>
      <c r="E270" s="3">
        <f t="shared" si="98"/>
        <v>-4</v>
      </c>
      <c r="F270" s="3">
        <f t="shared" ref="F270:F276" si="99">F269</f>
        <v>184.625</v>
      </c>
      <c r="G270">
        <f t="shared" si="97"/>
        <v>10</v>
      </c>
    </row>
    <row r="271" spans="1:7" x14ac:dyDescent="0.45">
      <c r="C271" s="1">
        <f t="shared" si="96"/>
        <v>267</v>
      </c>
      <c r="D271" s="3">
        <f>D270</f>
        <v>-4</v>
      </c>
      <c r="E271" s="3">
        <f t="shared" si="98"/>
        <v>4</v>
      </c>
      <c r="F271" s="3">
        <f t="shared" si="99"/>
        <v>184.625</v>
      </c>
      <c r="G271">
        <f t="shared" si="97"/>
        <v>11</v>
      </c>
    </row>
    <row r="272" spans="1:7" x14ac:dyDescent="0.45">
      <c r="C272" s="1">
        <f>C271+1</f>
        <v>268</v>
      </c>
      <c r="D272" s="3">
        <f>D271</f>
        <v>-4</v>
      </c>
      <c r="E272" s="3">
        <f t="shared" si="98"/>
        <v>13.416666666666666</v>
      </c>
      <c r="F272" s="3">
        <f t="shared" si="99"/>
        <v>184.625</v>
      </c>
      <c r="G272">
        <f t="shared" si="97"/>
        <v>12</v>
      </c>
    </row>
    <row r="273" spans="1:7" x14ac:dyDescent="0.45">
      <c r="C273" s="1">
        <f t="shared" si="96"/>
        <v>269</v>
      </c>
      <c r="D273" s="3">
        <f>-D264</f>
        <v>-13.75</v>
      </c>
      <c r="E273" s="3">
        <f t="shared" ref="E273:E276" si="100">E269</f>
        <v>-13.416666666666666</v>
      </c>
      <c r="F273" s="3">
        <f t="shared" si="99"/>
        <v>184.625</v>
      </c>
      <c r="G273">
        <f t="shared" si="97"/>
        <v>13</v>
      </c>
    </row>
    <row r="274" spans="1:7" x14ac:dyDescent="0.45">
      <c r="C274" s="1">
        <f t="shared" si="96"/>
        <v>270</v>
      </c>
      <c r="D274" s="3">
        <f>D273</f>
        <v>-13.75</v>
      </c>
      <c r="E274" s="3">
        <f t="shared" si="100"/>
        <v>-4</v>
      </c>
      <c r="F274" s="3">
        <f t="shared" si="99"/>
        <v>184.625</v>
      </c>
      <c r="G274">
        <f t="shared" si="97"/>
        <v>14</v>
      </c>
    </row>
    <row r="275" spans="1:7" x14ac:dyDescent="0.45">
      <c r="C275" s="1">
        <f>C274+1</f>
        <v>271</v>
      </c>
      <c r="D275" s="3">
        <f t="shared" ref="D275:D276" si="101">D274</f>
        <v>-13.75</v>
      </c>
      <c r="E275" s="3">
        <f t="shared" si="100"/>
        <v>4</v>
      </c>
      <c r="F275" s="3">
        <f t="shared" si="99"/>
        <v>184.625</v>
      </c>
      <c r="G275">
        <f t="shared" si="97"/>
        <v>15</v>
      </c>
    </row>
    <row r="276" spans="1:7" x14ac:dyDescent="0.45">
      <c r="C276" s="1">
        <f t="shared" si="96"/>
        <v>272</v>
      </c>
      <c r="D276" s="3">
        <f t="shared" si="101"/>
        <v>-13.75</v>
      </c>
      <c r="E276" s="3">
        <f t="shared" si="100"/>
        <v>13.416666666666666</v>
      </c>
      <c r="F276" s="3">
        <f t="shared" si="99"/>
        <v>184.625</v>
      </c>
      <c r="G276">
        <f t="shared" si="97"/>
        <v>16</v>
      </c>
    </row>
    <row r="277" spans="1:7" x14ac:dyDescent="0.45">
      <c r="A277" s="4" t="s">
        <v>28</v>
      </c>
      <c r="B277" s="4">
        <f>196+(10/12)</f>
        <v>196.83333333333334</v>
      </c>
      <c r="C277" s="5">
        <f>C276+1</f>
        <v>273</v>
      </c>
      <c r="D277" s="6">
        <f>($M$248/2)+$M$249</f>
        <v>13.75</v>
      </c>
      <c r="E277" s="6">
        <f>(-$M$252/2)-$M$251</f>
        <v>-13.416666666666666</v>
      </c>
      <c r="F277" s="6">
        <f>B277</f>
        <v>196.83333333333334</v>
      </c>
      <c r="G277">
        <v>1</v>
      </c>
    </row>
    <row r="278" spans="1:7" x14ac:dyDescent="0.45">
      <c r="C278" s="1">
        <f>C277+1</f>
        <v>274</v>
      </c>
      <c r="D278" s="3">
        <f>D277</f>
        <v>13.75</v>
      </c>
      <c r="E278" s="3">
        <f>(-$M$252/2)</f>
        <v>-4</v>
      </c>
      <c r="F278" s="3">
        <f>F277</f>
        <v>196.83333333333334</v>
      </c>
      <c r="G278">
        <f>G277+1</f>
        <v>2</v>
      </c>
    </row>
    <row r="279" spans="1:7" x14ac:dyDescent="0.45">
      <c r="C279" s="1">
        <f t="shared" ref="C279:C292" si="102">C278+1</f>
        <v>275</v>
      </c>
      <c r="D279" s="3">
        <f>D277</f>
        <v>13.75</v>
      </c>
      <c r="E279" s="3">
        <f>-E278</f>
        <v>4</v>
      </c>
      <c r="F279" s="3">
        <f>F277</f>
        <v>196.83333333333334</v>
      </c>
      <c r="G279">
        <f t="shared" ref="G279:G292" si="103">G278+1</f>
        <v>3</v>
      </c>
    </row>
    <row r="280" spans="1:7" x14ac:dyDescent="0.45">
      <c r="C280" s="1">
        <f t="shared" si="102"/>
        <v>276</v>
      </c>
      <c r="D280" s="3">
        <f>D279</f>
        <v>13.75</v>
      </c>
      <c r="E280" s="3">
        <f>-E277</f>
        <v>13.416666666666666</v>
      </c>
      <c r="F280" s="3">
        <f>F277</f>
        <v>196.83333333333334</v>
      </c>
      <c r="G280">
        <f t="shared" si="103"/>
        <v>4</v>
      </c>
    </row>
    <row r="281" spans="1:7" x14ac:dyDescent="0.45">
      <c r="C281" s="1">
        <f t="shared" si="102"/>
        <v>277</v>
      </c>
      <c r="D281" s="3">
        <f>($M$248/2)</f>
        <v>4</v>
      </c>
      <c r="E281" s="3">
        <f>E277</f>
        <v>-13.416666666666666</v>
      </c>
      <c r="F281" s="3">
        <f>F277</f>
        <v>196.83333333333334</v>
      </c>
      <c r="G281">
        <f t="shared" si="103"/>
        <v>5</v>
      </c>
    </row>
    <row r="282" spans="1:7" x14ac:dyDescent="0.45">
      <c r="C282" s="1">
        <f t="shared" si="102"/>
        <v>278</v>
      </c>
      <c r="D282" s="3">
        <f>D281</f>
        <v>4</v>
      </c>
      <c r="E282" s="3">
        <f t="shared" ref="E282:E288" si="104">E278</f>
        <v>-4</v>
      </c>
      <c r="F282" s="3">
        <f>F277</f>
        <v>196.83333333333334</v>
      </c>
      <c r="G282">
        <f t="shared" si="103"/>
        <v>6</v>
      </c>
    </row>
    <row r="283" spans="1:7" x14ac:dyDescent="0.45">
      <c r="C283" s="1">
        <f t="shared" si="102"/>
        <v>279</v>
      </c>
      <c r="D283" s="3">
        <f>D282</f>
        <v>4</v>
      </c>
      <c r="E283" s="3">
        <f t="shared" si="104"/>
        <v>4</v>
      </c>
      <c r="F283" s="3">
        <f>F277</f>
        <v>196.83333333333334</v>
      </c>
      <c r="G283">
        <f t="shared" si="103"/>
        <v>7</v>
      </c>
    </row>
    <row r="284" spans="1:7" x14ac:dyDescent="0.45">
      <c r="C284" s="1">
        <f t="shared" si="102"/>
        <v>280</v>
      </c>
      <c r="D284" s="3">
        <f>D283</f>
        <v>4</v>
      </c>
      <c r="E284" s="3">
        <f t="shared" si="104"/>
        <v>13.416666666666666</v>
      </c>
      <c r="F284" s="3">
        <f>F277</f>
        <v>196.83333333333334</v>
      </c>
      <c r="G284">
        <f t="shared" si="103"/>
        <v>8</v>
      </c>
    </row>
    <row r="285" spans="1:7" x14ac:dyDescent="0.45">
      <c r="C285" s="1">
        <f t="shared" si="102"/>
        <v>281</v>
      </c>
      <c r="D285" s="3">
        <f>-D281</f>
        <v>-4</v>
      </c>
      <c r="E285" s="3">
        <f t="shared" si="104"/>
        <v>-13.416666666666666</v>
      </c>
      <c r="F285" s="3">
        <f>F284</f>
        <v>196.83333333333334</v>
      </c>
      <c r="G285">
        <f t="shared" si="103"/>
        <v>9</v>
      </c>
    </row>
    <row r="286" spans="1:7" x14ac:dyDescent="0.45">
      <c r="C286" s="1">
        <f t="shared" si="102"/>
        <v>282</v>
      </c>
      <c r="D286" s="3">
        <f>D285</f>
        <v>-4</v>
      </c>
      <c r="E286" s="3">
        <f t="shared" si="104"/>
        <v>-4</v>
      </c>
      <c r="F286" s="3">
        <f t="shared" ref="F286:F292" si="105">F285</f>
        <v>196.83333333333334</v>
      </c>
      <c r="G286">
        <f t="shared" si="103"/>
        <v>10</v>
      </c>
    </row>
    <row r="287" spans="1:7" x14ac:dyDescent="0.45">
      <c r="C287" s="1">
        <f t="shared" si="102"/>
        <v>283</v>
      </c>
      <c r="D287" s="3">
        <f>D286</f>
        <v>-4</v>
      </c>
      <c r="E287" s="3">
        <f t="shared" si="104"/>
        <v>4</v>
      </c>
      <c r="F287" s="3">
        <f t="shared" si="105"/>
        <v>196.83333333333334</v>
      </c>
      <c r="G287">
        <f t="shared" si="103"/>
        <v>11</v>
      </c>
    </row>
    <row r="288" spans="1:7" x14ac:dyDescent="0.45">
      <c r="C288" s="1">
        <f>C287+1</f>
        <v>284</v>
      </c>
      <c r="D288" s="3">
        <f>D287</f>
        <v>-4</v>
      </c>
      <c r="E288" s="3">
        <f t="shared" si="104"/>
        <v>13.416666666666666</v>
      </c>
      <c r="F288" s="3">
        <f t="shared" si="105"/>
        <v>196.83333333333334</v>
      </c>
      <c r="G288">
        <f t="shared" si="103"/>
        <v>12</v>
      </c>
    </row>
    <row r="289" spans="1:7" x14ac:dyDescent="0.45">
      <c r="C289" s="1">
        <f t="shared" si="102"/>
        <v>285</v>
      </c>
      <c r="D289" s="3">
        <f>-D280</f>
        <v>-13.75</v>
      </c>
      <c r="E289" s="3">
        <f t="shared" ref="E289:E292" si="106">E285</f>
        <v>-13.416666666666666</v>
      </c>
      <c r="F289" s="3">
        <f t="shared" si="105"/>
        <v>196.83333333333334</v>
      </c>
      <c r="G289">
        <f t="shared" si="103"/>
        <v>13</v>
      </c>
    </row>
    <row r="290" spans="1:7" x14ac:dyDescent="0.45">
      <c r="C290" s="1">
        <f t="shared" si="102"/>
        <v>286</v>
      </c>
      <c r="D290" s="3">
        <f>D289</f>
        <v>-13.75</v>
      </c>
      <c r="E290" s="3">
        <f t="shared" si="106"/>
        <v>-4</v>
      </c>
      <c r="F290" s="3">
        <f t="shared" si="105"/>
        <v>196.83333333333334</v>
      </c>
      <c r="G290">
        <f t="shared" si="103"/>
        <v>14</v>
      </c>
    </row>
    <row r="291" spans="1:7" x14ac:dyDescent="0.45">
      <c r="C291" s="1">
        <f>C290+1</f>
        <v>287</v>
      </c>
      <c r="D291" s="3">
        <f t="shared" ref="D291:D292" si="107">D290</f>
        <v>-13.75</v>
      </c>
      <c r="E291" s="3">
        <f t="shared" si="106"/>
        <v>4</v>
      </c>
      <c r="F291" s="3">
        <f t="shared" si="105"/>
        <v>196.83333333333334</v>
      </c>
      <c r="G291">
        <f t="shared" si="103"/>
        <v>15</v>
      </c>
    </row>
    <row r="292" spans="1:7" x14ac:dyDescent="0.45">
      <c r="C292" s="1">
        <f t="shared" si="102"/>
        <v>288</v>
      </c>
      <c r="D292" s="3">
        <f t="shared" si="107"/>
        <v>-13.75</v>
      </c>
      <c r="E292" s="3">
        <f t="shared" si="106"/>
        <v>13.416666666666666</v>
      </c>
      <c r="F292" s="3">
        <f t="shared" si="105"/>
        <v>196.83333333333334</v>
      </c>
      <c r="G292">
        <f t="shared" si="103"/>
        <v>16</v>
      </c>
    </row>
    <row r="293" spans="1:7" x14ac:dyDescent="0.45">
      <c r="A293" s="4" t="s">
        <v>70</v>
      </c>
      <c r="B293" s="4">
        <f>B297-(6+7/12)</f>
        <v>217.91666666666666</v>
      </c>
      <c r="C293" s="5">
        <v>377</v>
      </c>
      <c r="D293" s="6">
        <f>D277</f>
        <v>13.75</v>
      </c>
      <c r="E293" s="6">
        <f>E277</f>
        <v>-13.416666666666666</v>
      </c>
      <c r="F293" s="6">
        <f>$B$293</f>
        <v>217.91666666666666</v>
      </c>
      <c r="G293">
        <v>1</v>
      </c>
    </row>
    <row r="294" spans="1:7" x14ac:dyDescent="0.45">
      <c r="C294" s="1">
        <v>378</v>
      </c>
      <c r="D294" s="3">
        <f>D293</f>
        <v>13.75</v>
      </c>
      <c r="E294" s="3">
        <f>E280</f>
        <v>13.416666666666666</v>
      </c>
      <c r="F294" s="6">
        <f t="shared" ref="F294:F296" si="108">$B$293</f>
        <v>217.91666666666666</v>
      </c>
      <c r="G294">
        <v>4</v>
      </c>
    </row>
    <row r="295" spans="1:7" x14ac:dyDescent="0.45">
      <c r="C295" s="1">
        <v>379</v>
      </c>
      <c r="D295" s="3">
        <f>-D293</f>
        <v>-13.75</v>
      </c>
      <c r="E295" s="3">
        <f>E284</f>
        <v>13.416666666666666</v>
      </c>
      <c r="F295" s="6">
        <f t="shared" si="108"/>
        <v>217.91666666666666</v>
      </c>
      <c r="G295">
        <v>16</v>
      </c>
    </row>
    <row r="296" spans="1:7" x14ac:dyDescent="0.45">
      <c r="C296" s="1">
        <v>380</v>
      </c>
      <c r="D296" s="3">
        <f>D295</f>
        <v>-13.75</v>
      </c>
      <c r="E296" s="3">
        <f>E293</f>
        <v>-13.416666666666666</v>
      </c>
      <c r="F296" s="6">
        <f t="shared" si="108"/>
        <v>217.91666666666666</v>
      </c>
      <c r="G296">
        <v>13</v>
      </c>
    </row>
    <row r="297" spans="1:7" x14ac:dyDescent="0.45">
      <c r="A297" s="4" t="s">
        <v>59</v>
      </c>
      <c r="B297" s="4">
        <f>224+6/12</f>
        <v>224.5</v>
      </c>
      <c r="C297" s="5">
        <f>C296+1</f>
        <v>381</v>
      </c>
      <c r="D297" s="6">
        <f>(27.5/2)</f>
        <v>13.75</v>
      </c>
      <c r="E297" s="6">
        <f>-P310-Q310/2</f>
        <v>-13.416666666666666</v>
      </c>
      <c r="F297" s="6">
        <f>B297</f>
        <v>224.5</v>
      </c>
      <c r="G297">
        <v>1</v>
      </c>
    </row>
    <row r="298" spans="1:7" x14ac:dyDescent="0.45">
      <c r="C298" s="5">
        <f t="shared" ref="C298:C352" si="109">C297+1</f>
        <v>382</v>
      </c>
      <c r="D298" s="3">
        <f>D297</f>
        <v>13.75</v>
      </c>
      <c r="E298" s="3">
        <f>-Q310/2</f>
        <v>-3.375</v>
      </c>
      <c r="F298" s="3">
        <f>B297</f>
        <v>224.5</v>
      </c>
      <c r="G298">
        <v>2</v>
      </c>
    </row>
    <row r="299" spans="1:7" x14ac:dyDescent="0.45">
      <c r="C299" s="5">
        <f t="shared" si="109"/>
        <v>383</v>
      </c>
      <c r="D299" s="3">
        <f>D298</f>
        <v>13.75</v>
      </c>
      <c r="E299" s="3">
        <f>Q310/2</f>
        <v>3.375</v>
      </c>
      <c r="F299" s="3">
        <f>B297</f>
        <v>224.5</v>
      </c>
      <c r="G299">
        <v>3</v>
      </c>
    </row>
    <row r="300" spans="1:7" x14ac:dyDescent="0.45">
      <c r="C300" s="5">
        <f t="shared" si="109"/>
        <v>384</v>
      </c>
      <c r="D300" s="3">
        <f>D299</f>
        <v>13.75</v>
      </c>
      <c r="E300" s="3">
        <f>Q310/2+R310</f>
        <v>13.416666666666666</v>
      </c>
      <c r="F300" s="3">
        <f>B297</f>
        <v>224.5</v>
      </c>
      <c r="G300">
        <v>4</v>
      </c>
    </row>
    <row r="301" spans="1:7" x14ac:dyDescent="0.45">
      <c r="C301" s="5">
        <f t="shared" si="109"/>
        <v>385</v>
      </c>
      <c r="D301" s="3">
        <f>-K329</f>
        <v>-6.916666666666667</v>
      </c>
      <c r="E301" s="3">
        <f>-Q310/2-R310</f>
        <v>-13.416666666666666</v>
      </c>
      <c r="F301" s="3">
        <f>B297</f>
        <v>224.5</v>
      </c>
      <c r="G301">
        <v>5</v>
      </c>
    </row>
    <row r="302" spans="1:7" x14ac:dyDescent="0.45">
      <c r="C302" s="5">
        <f t="shared" si="109"/>
        <v>386</v>
      </c>
      <c r="D302" s="3">
        <f>0</f>
        <v>0</v>
      </c>
      <c r="E302" s="3">
        <f>E301</f>
        <v>-13.416666666666666</v>
      </c>
      <c r="F302" s="3">
        <f>B297</f>
        <v>224.5</v>
      </c>
      <c r="G302">
        <v>6</v>
      </c>
    </row>
    <row r="303" spans="1:7" x14ac:dyDescent="0.45">
      <c r="C303" s="5">
        <f t="shared" si="109"/>
        <v>387</v>
      </c>
      <c r="D303" s="3">
        <f>K329</f>
        <v>6.916666666666667</v>
      </c>
      <c r="E303" s="3">
        <f>E302</f>
        <v>-13.416666666666666</v>
      </c>
      <c r="F303" s="3">
        <f>B297</f>
        <v>224.5</v>
      </c>
      <c r="G303">
        <v>7</v>
      </c>
    </row>
    <row r="304" spans="1:7" x14ac:dyDescent="0.45">
      <c r="C304" s="5">
        <f t="shared" si="109"/>
        <v>388</v>
      </c>
      <c r="D304" s="3">
        <f>-K329</f>
        <v>-6.916666666666667</v>
      </c>
      <c r="E304" s="3">
        <f>Q310/2+R310</f>
        <v>13.416666666666666</v>
      </c>
      <c r="F304" s="3">
        <f>B297</f>
        <v>224.5</v>
      </c>
      <c r="G304">
        <v>8</v>
      </c>
    </row>
    <row r="305" spans="1:18" x14ac:dyDescent="0.45">
      <c r="C305" s="5">
        <f t="shared" si="109"/>
        <v>389</v>
      </c>
      <c r="D305" s="3">
        <f>D302</f>
        <v>0</v>
      </c>
      <c r="E305" s="3">
        <f>E304</f>
        <v>13.416666666666666</v>
      </c>
      <c r="F305" s="3">
        <f>B297</f>
        <v>224.5</v>
      </c>
      <c r="G305">
        <v>9</v>
      </c>
    </row>
    <row r="306" spans="1:18" x14ac:dyDescent="0.45">
      <c r="C306" s="5">
        <f t="shared" si="109"/>
        <v>390</v>
      </c>
      <c r="D306" s="3">
        <f>D303</f>
        <v>6.916666666666667</v>
      </c>
      <c r="E306" s="3">
        <f>E305</f>
        <v>13.416666666666666</v>
      </c>
      <c r="F306" s="3">
        <f>B297</f>
        <v>224.5</v>
      </c>
      <c r="G306">
        <v>10</v>
      </c>
    </row>
    <row r="307" spans="1:18" x14ac:dyDescent="0.45">
      <c r="C307" s="5">
        <f t="shared" si="109"/>
        <v>391</v>
      </c>
      <c r="D307" s="3">
        <f>-D300</f>
        <v>-13.75</v>
      </c>
      <c r="E307" s="3">
        <f>E297</f>
        <v>-13.416666666666666</v>
      </c>
      <c r="F307" s="3">
        <f>B297</f>
        <v>224.5</v>
      </c>
      <c r="G307">
        <v>13</v>
      </c>
    </row>
    <row r="308" spans="1:18" x14ac:dyDescent="0.45">
      <c r="C308" s="5">
        <f t="shared" si="109"/>
        <v>392</v>
      </c>
      <c r="D308" s="3">
        <f>D307</f>
        <v>-13.75</v>
      </c>
      <c r="E308" s="3">
        <f>E298</f>
        <v>-3.375</v>
      </c>
      <c r="F308" s="3">
        <f>B297</f>
        <v>224.5</v>
      </c>
      <c r="G308">
        <v>14</v>
      </c>
    </row>
    <row r="309" spans="1:18" x14ac:dyDescent="0.45">
      <c r="C309" s="5">
        <f t="shared" si="109"/>
        <v>393</v>
      </c>
      <c r="D309" s="3">
        <f>D308</f>
        <v>-13.75</v>
      </c>
      <c r="E309" s="3">
        <f>E299</f>
        <v>3.375</v>
      </c>
      <c r="F309" s="3">
        <f>B297</f>
        <v>224.5</v>
      </c>
      <c r="G309">
        <v>15</v>
      </c>
      <c r="P309" t="s">
        <v>10</v>
      </c>
      <c r="Q309" t="s">
        <v>11</v>
      </c>
      <c r="R309" t="s">
        <v>12</v>
      </c>
    </row>
    <row r="310" spans="1:18" x14ac:dyDescent="0.45">
      <c r="C310" s="5">
        <f t="shared" si="109"/>
        <v>394</v>
      </c>
      <c r="D310" s="3">
        <f>D309</f>
        <v>-13.75</v>
      </c>
      <c r="E310" s="3">
        <f>E300</f>
        <v>13.416666666666666</v>
      </c>
      <c r="F310" s="3">
        <f>$B$297</f>
        <v>224.5</v>
      </c>
      <c r="G310">
        <v>16</v>
      </c>
      <c r="P310">
        <f>10+0.5/12</f>
        <v>10.041666666666666</v>
      </c>
      <c r="Q310">
        <f>6+9/12</f>
        <v>6.75</v>
      </c>
      <c r="R310">
        <f>P310</f>
        <v>10.041666666666666</v>
      </c>
    </row>
    <row r="311" spans="1:18" x14ac:dyDescent="0.45">
      <c r="C311" s="21">
        <f t="shared" si="109"/>
        <v>395</v>
      </c>
      <c r="D311" s="3">
        <f>D307</f>
        <v>-13.75</v>
      </c>
      <c r="E311" s="3">
        <f>-K329</f>
        <v>-6.916666666666667</v>
      </c>
      <c r="F311" s="3">
        <f t="shared" ref="F311:F316" si="110">$B$297</f>
        <v>224.5</v>
      </c>
      <c r="G311">
        <v>17</v>
      </c>
    </row>
    <row r="312" spans="1:18" x14ac:dyDescent="0.45">
      <c r="C312" s="21">
        <f t="shared" si="109"/>
        <v>396</v>
      </c>
      <c r="D312" s="3">
        <f>D311</f>
        <v>-13.75</v>
      </c>
      <c r="E312" s="3">
        <f>0</f>
        <v>0</v>
      </c>
      <c r="F312" s="3">
        <f t="shared" si="110"/>
        <v>224.5</v>
      </c>
      <c r="G312">
        <v>18</v>
      </c>
    </row>
    <row r="313" spans="1:18" x14ac:dyDescent="0.45">
      <c r="C313" s="21">
        <f t="shared" si="109"/>
        <v>397</v>
      </c>
      <c r="D313" s="3">
        <f>D312</f>
        <v>-13.75</v>
      </c>
      <c r="E313" s="3">
        <f>K329</f>
        <v>6.916666666666667</v>
      </c>
      <c r="F313" s="3">
        <f t="shared" si="110"/>
        <v>224.5</v>
      </c>
      <c r="G313">
        <v>19</v>
      </c>
    </row>
    <row r="314" spans="1:18" x14ac:dyDescent="0.45">
      <c r="C314" s="21">
        <f t="shared" si="109"/>
        <v>398</v>
      </c>
      <c r="D314" s="3">
        <f>D300</f>
        <v>13.75</v>
      </c>
      <c r="E314" s="3">
        <f>E311</f>
        <v>-6.916666666666667</v>
      </c>
      <c r="F314" s="3">
        <f t="shared" si="110"/>
        <v>224.5</v>
      </c>
      <c r="G314">
        <v>20</v>
      </c>
    </row>
    <row r="315" spans="1:18" x14ac:dyDescent="0.45">
      <c r="C315" s="21">
        <f t="shared" si="109"/>
        <v>399</v>
      </c>
      <c r="D315" s="3">
        <f>D299</f>
        <v>13.75</v>
      </c>
      <c r="E315" s="3">
        <f>0</f>
        <v>0</v>
      </c>
      <c r="F315" s="3">
        <f t="shared" si="110"/>
        <v>224.5</v>
      </c>
      <c r="G315">
        <v>21</v>
      </c>
    </row>
    <row r="316" spans="1:18" x14ac:dyDescent="0.45">
      <c r="C316" s="21">
        <f t="shared" si="109"/>
        <v>400</v>
      </c>
      <c r="D316" s="3">
        <f>D299</f>
        <v>13.75</v>
      </c>
      <c r="E316" s="3">
        <f>E313</f>
        <v>6.916666666666667</v>
      </c>
      <c r="F316" s="3">
        <f t="shared" si="110"/>
        <v>224.5</v>
      </c>
      <c r="G316">
        <v>22</v>
      </c>
    </row>
    <row r="317" spans="1:18" x14ac:dyDescent="0.45">
      <c r="A317" s="4" t="s">
        <v>61</v>
      </c>
      <c r="B317" s="4">
        <f>234+2/12</f>
        <v>234.16666666666666</v>
      </c>
      <c r="C317" s="1">
        <f t="shared" si="109"/>
        <v>401</v>
      </c>
      <c r="D317" s="6">
        <f>D297</f>
        <v>13.75</v>
      </c>
      <c r="E317" s="6">
        <f>-(X331/2+X330+X329)</f>
        <v>-13.416666666666668</v>
      </c>
      <c r="F317" s="6">
        <f>$B$317</f>
        <v>234.16666666666666</v>
      </c>
      <c r="G317">
        <v>1</v>
      </c>
    </row>
    <row r="318" spans="1:18" x14ac:dyDescent="0.45">
      <c r="C318" s="1">
        <f t="shared" si="109"/>
        <v>402</v>
      </c>
      <c r="D318" s="3">
        <f>D298</f>
        <v>13.75</v>
      </c>
      <c r="E318" s="3">
        <f>-(X331/2+X332)</f>
        <v>-8.4166666666666679</v>
      </c>
      <c r="F318" s="3">
        <f t="shared" ref="F318:F332" si="111">$B$317</f>
        <v>234.16666666666666</v>
      </c>
      <c r="G318">
        <v>2</v>
      </c>
    </row>
    <row r="319" spans="1:18" x14ac:dyDescent="0.45">
      <c r="C319" s="1">
        <f t="shared" si="109"/>
        <v>403</v>
      </c>
      <c r="D319" s="3">
        <f>D299</f>
        <v>13.75</v>
      </c>
      <c r="E319" s="3">
        <f>-X331/2</f>
        <v>-3.875</v>
      </c>
      <c r="F319" s="3">
        <f t="shared" si="111"/>
        <v>234.16666666666666</v>
      </c>
      <c r="G319">
        <v>3</v>
      </c>
      <c r="P319" t="s">
        <v>60</v>
      </c>
    </row>
    <row r="320" spans="1:18" x14ac:dyDescent="0.45">
      <c r="C320" s="1">
        <f t="shared" si="109"/>
        <v>404</v>
      </c>
      <c r="D320" s="3">
        <f>D300</f>
        <v>13.75</v>
      </c>
      <c r="E320" s="3">
        <f>X331/2</f>
        <v>3.875</v>
      </c>
      <c r="F320" s="3">
        <f t="shared" si="111"/>
        <v>234.16666666666666</v>
      </c>
      <c r="G320">
        <v>4</v>
      </c>
    </row>
    <row r="321" spans="3:24" x14ac:dyDescent="0.45">
      <c r="C321" s="1">
        <f t="shared" si="109"/>
        <v>405</v>
      </c>
      <c r="D321" s="3">
        <f>D320</f>
        <v>13.75</v>
      </c>
      <c r="E321" s="3">
        <f>X331/2+X330</f>
        <v>8.4166666666666679</v>
      </c>
      <c r="F321" s="3">
        <f t="shared" si="111"/>
        <v>234.16666666666666</v>
      </c>
      <c r="G321">
        <v>5</v>
      </c>
    </row>
    <row r="322" spans="3:24" x14ac:dyDescent="0.45">
      <c r="C322" s="1">
        <f t="shared" si="109"/>
        <v>406</v>
      </c>
      <c r="D322" s="3">
        <f>-D321</f>
        <v>-13.75</v>
      </c>
      <c r="E322" s="3">
        <f>E321</f>
        <v>8.4166666666666679</v>
      </c>
      <c r="F322" s="3">
        <f t="shared" si="111"/>
        <v>234.16666666666666</v>
      </c>
      <c r="G322">
        <v>6</v>
      </c>
      <c r="W322" t="s">
        <v>7</v>
      </c>
      <c r="X322">
        <f>9+6.5/12</f>
        <v>9.5416666666666661</v>
      </c>
    </row>
    <row r="323" spans="3:24" x14ac:dyDescent="0.45">
      <c r="C323" s="1">
        <f t="shared" si="109"/>
        <v>407</v>
      </c>
      <c r="D323" s="3">
        <f>D322</f>
        <v>-13.75</v>
      </c>
      <c r="E323" s="3">
        <f>E320</f>
        <v>3.875</v>
      </c>
      <c r="F323" s="3">
        <f t="shared" si="111"/>
        <v>234.16666666666666</v>
      </c>
      <c r="G323">
        <v>7</v>
      </c>
      <c r="W323" t="s">
        <v>8</v>
      </c>
      <c r="X323">
        <f>8+5/12</f>
        <v>8.4166666666666661</v>
      </c>
    </row>
    <row r="324" spans="3:24" x14ac:dyDescent="0.45">
      <c r="C324" s="1">
        <f t="shared" si="109"/>
        <v>408</v>
      </c>
      <c r="D324" s="3">
        <f>D323</f>
        <v>-13.75</v>
      </c>
      <c r="E324" s="3">
        <f>E319</f>
        <v>-3.875</v>
      </c>
      <c r="F324" s="3">
        <f t="shared" si="111"/>
        <v>234.16666666666666</v>
      </c>
      <c r="G324">
        <v>8</v>
      </c>
      <c r="W324" t="s">
        <v>9</v>
      </c>
      <c r="X324">
        <f>X322</f>
        <v>9.5416666666666661</v>
      </c>
    </row>
    <row r="325" spans="3:24" x14ac:dyDescent="0.45">
      <c r="C325" s="1">
        <f t="shared" si="109"/>
        <v>409</v>
      </c>
      <c r="D325" s="3">
        <f>D324</f>
        <v>-13.75</v>
      </c>
      <c r="E325" s="3">
        <f>E318</f>
        <v>-8.4166666666666679</v>
      </c>
      <c r="F325" s="3">
        <f t="shared" si="111"/>
        <v>234.16666666666666</v>
      </c>
      <c r="G325">
        <v>9</v>
      </c>
      <c r="W325" t="s">
        <v>71</v>
      </c>
      <c r="X325">
        <f>8+5/12</f>
        <v>8.4166666666666661</v>
      </c>
    </row>
    <row r="326" spans="3:24" x14ac:dyDescent="0.45">
      <c r="C326" s="1">
        <f t="shared" si="109"/>
        <v>410</v>
      </c>
      <c r="D326" s="3">
        <f>D325</f>
        <v>-13.75</v>
      </c>
      <c r="E326" s="3">
        <f>E317</f>
        <v>-13.416666666666668</v>
      </c>
      <c r="F326" s="3">
        <f t="shared" si="111"/>
        <v>234.16666666666666</v>
      </c>
      <c r="G326">
        <v>10</v>
      </c>
    </row>
    <row r="327" spans="3:24" x14ac:dyDescent="0.45">
      <c r="C327" s="1">
        <f t="shared" si="109"/>
        <v>411</v>
      </c>
      <c r="D327" s="3">
        <f>D317</f>
        <v>13.75</v>
      </c>
      <c r="E327" s="3">
        <f>X331/2+X330+X329</f>
        <v>13.416666666666668</v>
      </c>
      <c r="F327" s="3">
        <f t="shared" si="111"/>
        <v>234.16666666666666</v>
      </c>
      <c r="G327">
        <v>11</v>
      </c>
    </row>
    <row r="328" spans="3:24" x14ac:dyDescent="0.45">
      <c r="C328" s="1">
        <f t="shared" si="109"/>
        <v>412</v>
      </c>
      <c r="D328" s="3">
        <f>X323/2</f>
        <v>4.208333333333333</v>
      </c>
      <c r="E328" s="3">
        <f>E327</f>
        <v>13.416666666666668</v>
      </c>
      <c r="F328" s="3">
        <f t="shared" si="111"/>
        <v>234.16666666666666</v>
      </c>
      <c r="G328">
        <v>12</v>
      </c>
      <c r="J328" t="s">
        <v>7</v>
      </c>
      <c r="K328" t="s">
        <v>8</v>
      </c>
    </row>
    <row r="329" spans="3:24" x14ac:dyDescent="0.45">
      <c r="C329" s="1">
        <f t="shared" si="109"/>
        <v>413</v>
      </c>
      <c r="D329" s="3">
        <f>-D328</f>
        <v>-4.208333333333333</v>
      </c>
      <c r="E329" s="3">
        <f>E328</f>
        <v>13.416666666666668</v>
      </c>
      <c r="F329" s="3">
        <f t="shared" si="111"/>
        <v>234.16666666666666</v>
      </c>
      <c r="G329">
        <v>13</v>
      </c>
      <c r="J329">
        <f>6+10/12</f>
        <v>6.833333333333333</v>
      </c>
      <c r="K329">
        <f>6+11/12</f>
        <v>6.916666666666667</v>
      </c>
      <c r="W329" t="s">
        <v>10</v>
      </c>
      <c r="X329">
        <f>5</f>
        <v>5</v>
      </c>
    </row>
    <row r="330" spans="3:24" x14ac:dyDescent="0.45">
      <c r="C330" s="1">
        <f t="shared" si="109"/>
        <v>414</v>
      </c>
      <c r="D330" s="3">
        <f>D322</f>
        <v>-13.75</v>
      </c>
      <c r="E330" s="3">
        <f>E329</f>
        <v>13.416666666666668</v>
      </c>
      <c r="F330" s="3">
        <f t="shared" si="111"/>
        <v>234.16666666666666</v>
      </c>
      <c r="G330">
        <v>14</v>
      </c>
      <c r="W330" t="s">
        <v>11</v>
      </c>
      <c r="X330">
        <f>4+13/24</f>
        <v>4.541666666666667</v>
      </c>
    </row>
    <row r="331" spans="3:24" x14ac:dyDescent="0.45">
      <c r="C331" s="1">
        <f t="shared" si="109"/>
        <v>415</v>
      </c>
      <c r="D331" s="3">
        <f>D328</f>
        <v>4.208333333333333</v>
      </c>
      <c r="E331" s="3">
        <f>-E329</f>
        <v>-13.416666666666668</v>
      </c>
      <c r="F331" s="3">
        <f t="shared" si="111"/>
        <v>234.16666666666666</v>
      </c>
      <c r="G331">
        <f>15</f>
        <v>15</v>
      </c>
      <c r="W331" t="s">
        <v>12</v>
      </c>
      <c r="X331">
        <f>7.75</f>
        <v>7.75</v>
      </c>
    </row>
    <row r="332" spans="3:24" x14ac:dyDescent="0.45">
      <c r="C332" s="1">
        <f t="shared" si="109"/>
        <v>416</v>
      </c>
      <c r="D332" s="3">
        <f>D329</f>
        <v>-4.208333333333333</v>
      </c>
      <c r="E332" s="3">
        <f>-E330</f>
        <v>-13.416666666666668</v>
      </c>
      <c r="F332" s="3">
        <f t="shared" si="111"/>
        <v>234.16666666666666</v>
      </c>
      <c r="G332">
        <f>16</f>
        <v>16</v>
      </c>
      <c r="W332" t="s">
        <v>62</v>
      </c>
      <c r="X332">
        <f>X330</f>
        <v>4.541666666666667</v>
      </c>
    </row>
    <row r="333" spans="3:24" x14ac:dyDescent="0.45">
      <c r="C333" s="1">
        <f>C332+1</f>
        <v>417</v>
      </c>
      <c r="D333" s="3">
        <f>-X325</f>
        <v>-8.4166666666666661</v>
      </c>
      <c r="E333" s="3">
        <f>E325</f>
        <v>-8.4166666666666679</v>
      </c>
      <c r="F333" s="3">
        <f>B317</f>
        <v>234.16666666666666</v>
      </c>
      <c r="G333">
        <v>17</v>
      </c>
    </row>
    <row r="334" spans="3:24" x14ac:dyDescent="0.45">
      <c r="C334" s="1">
        <f t="shared" ref="C334:C336" si="112">C333+1</f>
        <v>418</v>
      </c>
      <c r="D334" s="3">
        <f>X325</f>
        <v>8.4166666666666661</v>
      </c>
      <c r="E334" s="3">
        <f>E333</f>
        <v>-8.4166666666666679</v>
      </c>
      <c r="F334" s="3">
        <f>B317</f>
        <v>234.16666666666666</v>
      </c>
      <c r="G334">
        <v>18</v>
      </c>
    </row>
    <row r="335" spans="3:24" x14ac:dyDescent="0.45">
      <c r="C335" s="1">
        <f t="shared" si="112"/>
        <v>419</v>
      </c>
      <c r="D335" s="3">
        <f>-X325</f>
        <v>-8.4166666666666661</v>
      </c>
      <c r="E335" s="3">
        <f>E322</f>
        <v>8.4166666666666679</v>
      </c>
      <c r="F335" s="3">
        <f>B317</f>
        <v>234.16666666666666</v>
      </c>
      <c r="G335">
        <v>19</v>
      </c>
    </row>
    <row r="336" spans="3:24" x14ac:dyDescent="0.45">
      <c r="C336" s="1">
        <f t="shared" si="112"/>
        <v>420</v>
      </c>
      <c r="D336" s="3">
        <f>X325</f>
        <v>8.4166666666666661</v>
      </c>
      <c r="E336" s="3">
        <f>E335</f>
        <v>8.4166666666666679</v>
      </c>
      <c r="F336" s="3">
        <f>B317</f>
        <v>234.16666666666666</v>
      </c>
      <c r="G336">
        <v>20</v>
      </c>
    </row>
    <row r="337" spans="1:24" x14ac:dyDescent="0.45">
      <c r="C337" s="1">
        <f>C336+1</f>
        <v>421</v>
      </c>
      <c r="D337" s="3">
        <f>D335</f>
        <v>-8.4166666666666661</v>
      </c>
      <c r="E337" s="3">
        <f>E327</f>
        <v>13.416666666666668</v>
      </c>
      <c r="F337" s="3">
        <f>F336</f>
        <v>234.16666666666666</v>
      </c>
      <c r="G337">
        <v>21</v>
      </c>
    </row>
    <row r="338" spans="1:24" x14ac:dyDescent="0.45">
      <c r="C338" s="1">
        <f t="shared" ref="C338:C341" si="113">C337+1</f>
        <v>422</v>
      </c>
      <c r="D338" s="3">
        <f>D336</f>
        <v>8.4166666666666661</v>
      </c>
      <c r="E338" s="3">
        <f>E337</f>
        <v>13.416666666666668</v>
      </c>
      <c r="F338" s="3">
        <f>F337</f>
        <v>234.16666666666666</v>
      </c>
      <c r="G338">
        <v>22</v>
      </c>
    </row>
    <row r="339" spans="1:24" x14ac:dyDescent="0.45">
      <c r="C339" s="1">
        <f t="shared" si="113"/>
        <v>423</v>
      </c>
      <c r="D339" s="3">
        <f>D337</f>
        <v>-8.4166666666666661</v>
      </c>
      <c r="E339" s="3">
        <f>E332</f>
        <v>-13.416666666666668</v>
      </c>
      <c r="F339" s="3">
        <f>F338</f>
        <v>234.16666666666666</v>
      </c>
      <c r="G339">
        <v>23</v>
      </c>
    </row>
    <row r="340" spans="1:24" x14ac:dyDescent="0.45">
      <c r="C340" s="1">
        <f t="shared" si="113"/>
        <v>424</v>
      </c>
      <c r="D340" s="3">
        <f>D338</f>
        <v>8.4166666666666661</v>
      </c>
      <c r="E340" s="3">
        <f>E339</f>
        <v>-13.416666666666668</v>
      </c>
      <c r="F340" s="3">
        <f>F339</f>
        <v>234.16666666666666</v>
      </c>
      <c r="G340">
        <v>24</v>
      </c>
    </row>
    <row r="341" spans="1:24" x14ac:dyDescent="0.45">
      <c r="A341" t="s">
        <v>64</v>
      </c>
      <c r="B341">
        <f>242+3.5/12</f>
        <v>242.29166666666666</v>
      </c>
      <c r="C341" s="1">
        <f t="shared" si="113"/>
        <v>425</v>
      </c>
      <c r="D341" s="3">
        <f>-L376</f>
        <v>-3</v>
      </c>
      <c r="E341" s="3">
        <f>-L378</f>
        <v>-8.4166666666666661</v>
      </c>
      <c r="F341" s="3">
        <f>$B$341</f>
        <v>242.29166666666666</v>
      </c>
      <c r="G341">
        <v>1</v>
      </c>
      <c r="W341" t="s">
        <v>63</v>
      </c>
      <c r="X341">
        <f>3.5</f>
        <v>3.5</v>
      </c>
    </row>
    <row r="342" spans="1:24" x14ac:dyDescent="0.45">
      <c r="C342" s="5">
        <f t="shared" si="109"/>
        <v>426</v>
      </c>
      <c r="D342" s="3">
        <f>-L376-M376</f>
        <v>-8.4166666666666661</v>
      </c>
      <c r="E342" s="3">
        <f>-L378</f>
        <v>-8.4166666666666661</v>
      </c>
      <c r="F342" s="3">
        <f t="shared" ref="F342:F348" si="114">$B$341</f>
        <v>242.29166666666666</v>
      </c>
      <c r="G342">
        <v>2</v>
      </c>
    </row>
    <row r="343" spans="1:24" x14ac:dyDescent="0.45">
      <c r="C343" s="5">
        <f t="shared" si="109"/>
        <v>427</v>
      </c>
      <c r="D343" s="3">
        <f>D342</f>
        <v>-8.4166666666666661</v>
      </c>
      <c r="E343" s="3">
        <f>L378</f>
        <v>8.4166666666666661</v>
      </c>
      <c r="F343" s="3">
        <f t="shared" si="114"/>
        <v>242.29166666666666</v>
      </c>
      <c r="G343">
        <v>3</v>
      </c>
    </row>
    <row r="344" spans="1:24" x14ac:dyDescent="0.45">
      <c r="C344" s="5">
        <f t="shared" si="109"/>
        <v>428</v>
      </c>
      <c r="D344" s="3">
        <f>D341</f>
        <v>-3</v>
      </c>
      <c r="E344" s="3">
        <f>E343</f>
        <v>8.4166666666666661</v>
      </c>
      <c r="F344" s="3">
        <f t="shared" si="114"/>
        <v>242.29166666666666</v>
      </c>
      <c r="G344">
        <v>4</v>
      </c>
    </row>
    <row r="345" spans="1:24" x14ac:dyDescent="0.45">
      <c r="C345" s="5">
        <f t="shared" si="109"/>
        <v>429</v>
      </c>
      <c r="D345" s="3">
        <f>L376</f>
        <v>3</v>
      </c>
      <c r="E345" s="3">
        <f>L378</f>
        <v>8.4166666666666661</v>
      </c>
      <c r="F345" s="3">
        <f t="shared" si="114"/>
        <v>242.29166666666666</v>
      </c>
      <c r="G345">
        <v>5</v>
      </c>
    </row>
    <row r="346" spans="1:24" x14ac:dyDescent="0.45">
      <c r="C346" s="5">
        <f t="shared" si="109"/>
        <v>430</v>
      </c>
      <c r="D346" s="3">
        <f>L376+M376</f>
        <v>8.4166666666666661</v>
      </c>
      <c r="E346" s="3">
        <f>L378</f>
        <v>8.4166666666666661</v>
      </c>
      <c r="F346" s="3">
        <f t="shared" si="114"/>
        <v>242.29166666666666</v>
      </c>
      <c r="G346">
        <v>6</v>
      </c>
    </row>
    <row r="347" spans="1:24" x14ac:dyDescent="0.45">
      <c r="C347" s="5">
        <f t="shared" si="109"/>
        <v>431</v>
      </c>
      <c r="D347" s="3">
        <f>D346</f>
        <v>8.4166666666666661</v>
      </c>
      <c r="E347" s="3">
        <f>-L378</f>
        <v>-8.4166666666666661</v>
      </c>
      <c r="F347" s="3">
        <f t="shared" si="114"/>
        <v>242.29166666666666</v>
      </c>
      <c r="G347">
        <v>7</v>
      </c>
    </row>
    <row r="348" spans="1:24" x14ac:dyDescent="0.45">
      <c r="C348" s="1">
        <f t="shared" si="109"/>
        <v>432</v>
      </c>
      <c r="D348" s="3">
        <f>L376</f>
        <v>3</v>
      </c>
      <c r="E348" s="3">
        <f>-L378</f>
        <v>-8.4166666666666661</v>
      </c>
      <c r="F348" s="3">
        <f t="shared" si="114"/>
        <v>242.29166666666666</v>
      </c>
      <c r="G348">
        <v>8</v>
      </c>
    </row>
    <row r="349" spans="1:24" x14ac:dyDescent="0.45">
      <c r="C349" s="1">
        <f t="shared" si="109"/>
        <v>433</v>
      </c>
      <c r="D349" s="3">
        <f>-1.75</f>
        <v>-1.75</v>
      </c>
      <c r="E349" s="3">
        <f>E341</f>
        <v>-8.4166666666666661</v>
      </c>
      <c r="F349" s="3">
        <f>F341</f>
        <v>242.29166666666666</v>
      </c>
      <c r="G349">
        <v>9</v>
      </c>
    </row>
    <row r="350" spans="1:24" x14ac:dyDescent="0.45">
      <c r="C350" s="5">
        <f t="shared" si="109"/>
        <v>434</v>
      </c>
      <c r="D350" s="3">
        <f>1.75</f>
        <v>1.75</v>
      </c>
      <c r="E350" s="3">
        <f>E349</f>
        <v>-8.4166666666666661</v>
      </c>
      <c r="F350" s="3">
        <f>F349</f>
        <v>242.29166666666666</v>
      </c>
      <c r="G350">
        <v>10</v>
      </c>
    </row>
    <row r="351" spans="1:24" x14ac:dyDescent="0.45">
      <c r="C351" s="5">
        <f t="shared" si="109"/>
        <v>435</v>
      </c>
      <c r="D351" s="3">
        <f>D349</f>
        <v>-1.75</v>
      </c>
      <c r="E351" s="3">
        <f>E343</f>
        <v>8.4166666666666661</v>
      </c>
      <c r="F351" s="3">
        <f>F350</f>
        <v>242.29166666666666</v>
      </c>
      <c r="G351">
        <v>11</v>
      </c>
    </row>
    <row r="352" spans="1:24" x14ac:dyDescent="0.45">
      <c r="C352" s="1">
        <f t="shared" si="109"/>
        <v>436</v>
      </c>
      <c r="D352" s="3">
        <f>D350</f>
        <v>1.75</v>
      </c>
      <c r="E352" s="3">
        <f>E351</f>
        <v>8.4166666666666661</v>
      </c>
      <c r="F352" s="3">
        <f>F351</f>
        <v>242.29166666666666</v>
      </c>
      <c r="G352">
        <v>12</v>
      </c>
    </row>
    <row r="353" spans="1:7" x14ac:dyDescent="0.45">
      <c r="C353" s="1">
        <f>C352+1</f>
        <v>437</v>
      </c>
      <c r="D353" s="3">
        <f>D342</f>
        <v>-8.4166666666666661</v>
      </c>
      <c r="E353" s="3">
        <f>D352</f>
        <v>1.75</v>
      </c>
      <c r="F353" s="3">
        <f>B341</f>
        <v>242.29166666666666</v>
      </c>
      <c r="G353">
        <v>13</v>
      </c>
    </row>
    <row r="354" spans="1:7" x14ac:dyDescent="0.45">
      <c r="C354" s="1">
        <f t="shared" ref="C354:C356" si="115">C353+1</f>
        <v>438</v>
      </c>
      <c r="D354" s="3">
        <f>D353</f>
        <v>-8.4166666666666661</v>
      </c>
      <c r="E354" s="3">
        <f>-E353</f>
        <v>-1.75</v>
      </c>
      <c r="F354" s="3">
        <f>F353</f>
        <v>242.29166666666666</v>
      </c>
      <c r="G354">
        <v>14</v>
      </c>
    </row>
    <row r="355" spans="1:7" x14ac:dyDescent="0.45">
      <c r="C355" s="1">
        <f t="shared" si="115"/>
        <v>439</v>
      </c>
      <c r="D355" s="3">
        <f>D346</f>
        <v>8.4166666666666661</v>
      </c>
      <c r="E355" s="3">
        <f>E353</f>
        <v>1.75</v>
      </c>
      <c r="F355" s="3">
        <f>F354</f>
        <v>242.29166666666666</v>
      </c>
      <c r="G355">
        <v>15</v>
      </c>
    </row>
    <row r="356" spans="1:7" x14ac:dyDescent="0.45">
      <c r="A356" s="18"/>
      <c r="B356" s="18"/>
      <c r="C356" s="20">
        <f t="shared" si="115"/>
        <v>440</v>
      </c>
      <c r="D356" s="19">
        <f>D355</f>
        <v>8.4166666666666661</v>
      </c>
      <c r="E356" s="19">
        <f>E354</f>
        <v>-1.75</v>
      </c>
      <c r="F356" s="19">
        <f>F354</f>
        <v>242.29166666666666</v>
      </c>
      <c r="G356" s="18">
        <v>16</v>
      </c>
    </row>
    <row r="357" spans="1:7" x14ac:dyDescent="0.45">
      <c r="A357" t="s">
        <v>64</v>
      </c>
      <c r="B357">
        <f>258+5/12</f>
        <v>258.41666666666669</v>
      </c>
      <c r="C357" s="1">
        <f>441</f>
        <v>441</v>
      </c>
      <c r="D357" s="3">
        <f>-L381</f>
        <v>-3</v>
      </c>
      <c r="E357" s="3">
        <f>-L383</f>
        <v>-6.1111111111111107</v>
      </c>
      <c r="F357" s="3">
        <f>$B$357</f>
        <v>258.41666666666669</v>
      </c>
      <c r="G357">
        <v>1</v>
      </c>
    </row>
    <row r="358" spans="1:7" x14ac:dyDescent="0.45">
      <c r="C358" s="1">
        <f t="shared" ref="C358:C376" si="116">C357+1</f>
        <v>442</v>
      </c>
      <c r="D358" s="3">
        <f>-L381-M381</f>
        <v>-6.1111111111111107</v>
      </c>
      <c r="E358" s="3">
        <f>-L383</f>
        <v>-6.1111111111111107</v>
      </c>
      <c r="F358" s="3">
        <f t="shared" ref="F358:F364" si="117">$B$357</f>
        <v>258.41666666666669</v>
      </c>
      <c r="G358">
        <f>1+G357</f>
        <v>2</v>
      </c>
    </row>
    <row r="359" spans="1:7" x14ac:dyDescent="0.45">
      <c r="C359" s="1">
        <f t="shared" si="116"/>
        <v>443</v>
      </c>
      <c r="D359" s="3">
        <f>-L383</f>
        <v>-6.1111111111111107</v>
      </c>
      <c r="E359" s="9">
        <f>L383</f>
        <v>6.1111111111111107</v>
      </c>
      <c r="F359" s="3">
        <f t="shared" si="117"/>
        <v>258.41666666666669</v>
      </c>
      <c r="G359">
        <f t="shared" ref="G359:G363" si="118">1+G358</f>
        <v>3</v>
      </c>
    </row>
    <row r="360" spans="1:7" x14ac:dyDescent="0.45">
      <c r="C360" s="1">
        <f t="shared" si="116"/>
        <v>444</v>
      </c>
      <c r="D360" s="3">
        <f>-L381</f>
        <v>-3</v>
      </c>
      <c r="E360" s="3">
        <f>E359</f>
        <v>6.1111111111111107</v>
      </c>
      <c r="F360" s="3">
        <f t="shared" si="117"/>
        <v>258.41666666666669</v>
      </c>
      <c r="G360">
        <f t="shared" si="118"/>
        <v>4</v>
      </c>
    </row>
    <row r="361" spans="1:7" x14ac:dyDescent="0.45">
      <c r="C361" s="1">
        <f t="shared" si="116"/>
        <v>445</v>
      </c>
      <c r="D361" s="3">
        <f>L381</f>
        <v>3</v>
      </c>
      <c r="E361" s="3">
        <f>E360</f>
        <v>6.1111111111111107</v>
      </c>
      <c r="F361" s="3">
        <f t="shared" si="117"/>
        <v>258.41666666666669</v>
      </c>
      <c r="G361">
        <f t="shared" si="118"/>
        <v>5</v>
      </c>
    </row>
    <row r="362" spans="1:7" x14ac:dyDescent="0.45">
      <c r="C362" s="1">
        <f t="shared" si="116"/>
        <v>446</v>
      </c>
      <c r="D362" s="3">
        <f>L381+M381</f>
        <v>6.1111111111111107</v>
      </c>
      <c r="E362" s="3">
        <f>L383</f>
        <v>6.1111111111111107</v>
      </c>
      <c r="F362" s="3">
        <f t="shared" si="117"/>
        <v>258.41666666666669</v>
      </c>
      <c r="G362">
        <f t="shared" si="118"/>
        <v>6</v>
      </c>
    </row>
    <row r="363" spans="1:7" x14ac:dyDescent="0.45">
      <c r="C363" s="1">
        <f t="shared" si="116"/>
        <v>447</v>
      </c>
      <c r="D363" s="3">
        <f>D362</f>
        <v>6.1111111111111107</v>
      </c>
      <c r="E363" s="3">
        <f>-E362</f>
        <v>-6.1111111111111107</v>
      </c>
      <c r="F363" s="3">
        <f t="shared" si="117"/>
        <v>258.41666666666669</v>
      </c>
      <c r="G363">
        <f t="shared" si="118"/>
        <v>7</v>
      </c>
    </row>
    <row r="364" spans="1:7" x14ac:dyDescent="0.45">
      <c r="A364" s="18"/>
      <c r="B364" s="18"/>
      <c r="C364" s="1">
        <f t="shared" si="116"/>
        <v>448</v>
      </c>
      <c r="D364" s="19">
        <f>D361</f>
        <v>3</v>
      </c>
      <c r="E364" s="19">
        <f>E363</f>
        <v>-6.1111111111111107</v>
      </c>
      <c r="F364" s="19">
        <f t="shared" si="117"/>
        <v>258.41666666666669</v>
      </c>
      <c r="G364">
        <f>1+G363</f>
        <v>8</v>
      </c>
    </row>
    <row r="365" spans="1:7" x14ac:dyDescent="0.45">
      <c r="A365" t="s">
        <v>64</v>
      </c>
      <c r="B365">
        <f>272+5/12</f>
        <v>272.41666666666669</v>
      </c>
      <c r="C365" s="1">
        <f t="shared" si="116"/>
        <v>449</v>
      </c>
      <c r="D365" s="3">
        <f>L386</f>
        <v>3.4375</v>
      </c>
      <c r="E365" s="3">
        <f>-L388</f>
        <v>-3.4375</v>
      </c>
      <c r="F365" s="3">
        <f>$B$365</f>
        <v>272.41666666666669</v>
      </c>
      <c r="G365">
        <v>1</v>
      </c>
    </row>
    <row r="366" spans="1:7" x14ac:dyDescent="0.45">
      <c r="C366" s="1">
        <f t="shared" si="116"/>
        <v>450</v>
      </c>
      <c r="D366" s="3">
        <f>-L386</f>
        <v>-3.4375</v>
      </c>
      <c r="E366" s="3">
        <f>-L388</f>
        <v>-3.4375</v>
      </c>
      <c r="F366" s="3">
        <f t="shared" ref="F366:F368" si="119">$B$365</f>
        <v>272.41666666666669</v>
      </c>
      <c r="G366">
        <v>2</v>
      </c>
    </row>
    <row r="367" spans="1:7" x14ac:dyDescent="0.45">
      <c r="C367" s="1">
        <f t="shared" si="116"/>
        <v>451</v>
      </c>
      <c r="D367" s="3">
        <f>-L386</f>
        <v>-3.4375</v>
      </c>
      <c r="E367" s="3">
        <f>L388</f>
        <v>3.4375</v>
      </c>
      <c r="F367" s="3">
        <f t="shared" si="119"/>
        <v>272.41666666666669</v>
      </c>
      <c r="G367">
        <v>3</v>
      </c>
    </row>
    <row r="368" spans="1:7" x14ac:dyDescent="0.45">
      <c r="A368" s="18"/>
      <c r="B368" s="18"/>
      <c r="C368" s="1">
        <f t="shared" si="116"/>
        <v>452</v>
      </c>
      <c r="D368" s="19">
        <f>L388</f>
        <v>3.4375</v>
      </c>
      <c r="E368" s="19">
        <f>L388</f>
        <v>3.4375</v>
      </c>
      <c r="F368" s="19">
        <f t="shared" si="119"/>
        <v>272.41666666666669</v>
      </c>
      <c r="G368">
        <v>4</v>
      </c>
    </row>
    <row r="369" spans="1:13" x14ac:dyDescent="0.45">
      <c r="A369" t="s">
        <v>64</v>
      </c>
      <c r="B369">
        <f>281+6/12</f>
        <v>281.5</v>
      </c>
      <c r="C369" s="1">
        <f t="shared" si="116"/>
        <v>453</v>
      </c>
      <c r="D369" s="3">
        <f>L391</f>
        <v>1.5625</v>
      </c>
      <c r="E369" s="3">
        <f>-L393</f>
        <v>-1.5625</v>
      </c>
      <c r="F369" s="3">
        <f>$B$369</f>
        <v>281.5</v>
      </c>
      <c r="G369">
        <v>1</v>
      </c>
    </row>
    <row r="370" spans="1:13" x14ac:dyDescent="0.45">
      <c r="C370" s="1">
        <f t="shared" si="116"/>
        <v>454</v>
      </c>
      <c r="D370" s="3">
        <f>-D369</f>
        <v>-1.5625</v>
      </c>
      <c r="E370" s="3">
        <f>E369</f>
        <v>-1.5625</v>
      </c>
      <c r="F370" s="3">
        <f t="shared" ref="F370:F372" si="120">$B$369</f>
        <v>281.5</v>
      </c>
      <c r="G370">
        <v>2</v>
      </c>
    </row>
    <row r="371" spans="1:13" x14ac:dyDescent="0.45">
      <c r="C371" s="1">
        <f t="shared" si="116"/>
        <v>455</v>
      </c>
      <c r="D371" s="3">
        <f>D370</f>
        <v>-1.5625</v>
      </c>
      <c r="E371" s="3">
        <f>L393</f>
        <v>1.5625</v>
      </c>
      <c r="F371" s="3">
        <f t="shared" si="120"/>
        <v>281.5</v>
      </c>
      <c r="G371">
        <v>3</v>
      </c>
    </row>
    <row r="372" spans="1:13" x14ac:dyDescent="0.45">
      <c r="A372" s="18"/>
      <c r="B372" s="18"/>
      <c r="C372" s="1">
        <f t="shared" si="116"/>
        <v>456</v>
      </c>
      <c r="D372" s="19">
        <f>L391</f>
        <v>1.5625</v>
      </c>
      <c r="E372" s="19">
        <f>L393</f>
        <v>1.5625</v>
      </c>
      <c r="F372" s="19">
        <f t="shared" si="120"/>
        <v>281.5</v>
      </c>
      <c r="G372">
        <v>4</v>
      </c>
    </row>
    <row r="373" spans="1:13" x14ac:dyDescent="0.45">
      <c r="A373" t="s">
        <v>64</v>
      </c>
      <c r="B373">
        <f>287+7/12</f>
        <v>287.58333333333331</v>
      </c>
      <c r="C373" s="1">
        <f t="shared" si="116"/>
        <v>457</v>
      </c>
      <c r="D373" s="3">
        <f>L396</f>
        <v>1.3333333333333333</v>
      </c>
      <c r="E373" s="3">
        <f>-L398</f>
        <v>-1.3333333333333333</v>
      </c>
      <c r="F373" s="3">
        <f>$B$373</f>
        <v>287.58333333333331</v>
      </c>
      <c r="G373">
        <v>1</v>
      </c>
    </row>
    <row r="374" spans="1:13" x14ac:dyDescent="0.45">
      <c r="C374" s="1">
        <f t="shared" si="116"/>
        <v>458</v>
      </c>
      <c r="D374" s="3">
        <f>-L396</f>
        <v>-1.3333333333333333</v>
      </c>
      <c r="E374" s="3">
        <f>-L398</f>
        <v>-1.3333333333333333</v>
      </c>
      <c r="F374" s="3">
        <f t="shared" ref="F374:F376" si="121">$B$373</f>
        <v>287.58333333333331</v>
      </c>
      <c r="G374">
        <v>2</v>
      </c>
    </row>
    <row r="375" spans="1:13" x14ac:dyDescent="0.45">
      <c r="C375" s="1">
        <f t="shared" si="116"/>
        <v>459</v>
      </c>
      <c r="D375" s="3">
        <f>D374</f>
        <v>-1.3333333333333333</v>
      </c>
      <c r="E375" s="3">
        <f>L398</f>
        <v>1.3333333333333333</v>
      </c>
      <c r="F375" s="3">
        <f t="shared" si="121"/>
        <v>287.58333333333331</v>
      </c>
      <c r="G375">
        <v>3</v>
      </c>
      <c r="K375" t="s">
        <v>65</v>
      </c>
      <c r="L375" t="s">
        <v>7</v>
      </c>
      <c r="M375" t="s">
        <v>8</v>
      </c>
    </row>
    <row r="376" spans="1:13" x14ac:dyDescent="0.45">
      <c r="A376" s="18"/>
      <c r="B376" s="18"/>
      <c r="C376" s="1">
        <f t="shared" si="116"/>
        <v>460</v>
      </c>
      <c r="D376" s="19">
        <f>L396</f>
        <v>1.3333333333333333</v>
      </c>
      <c r="E376" s="19">
        <f>L398</f>
        <v>1.3333333333333333</v>
      </c>
      <c r="F376" s="19">
        <f t="shared" si="121"/>
        <v>287.58333333333331</v>
      </c>
      <c r="G376">
        <v>4</v>
      </c>
      <c r="L376">
        <v>3</v>
      </c>
      <c r="M376">
        <f>8+5/12-3</f>
        <v>5.4166666666666661</v>
      </c>
    </row>
    <row r="377" spans="1:13" x14ac:dyDescent="0.45">
      <c r="C377" s="1"/>
      <c r="D377" s="3"/>
      <c r="E377" s="3"/>
      <c r="F377" s="3"/>
      <c r="L377" t="s">
        <v>10</v>
      </c>
    </row>
    <row r="378" spans="1:13" x14ac:dyDescent="0.45">
      <c r="C378" s="1"/>
      <c r="D378" s="3"/>
      <c r="E378" s="3"/>
      <c r="F378" s="3"/>
      <c r="L378">
        <f>8+5/12</f>
        <v>8.4166666666666661</v>
      </c>
    </row>
    <row r="379" spans="1:13" x14ac:dyDescent="0.45">
      <c r="C379" s="1"/>
      <c r="D379" s="3"/>
      <c r="E379" s="3"/>
      <c r="F379" s="3"/>
    </row>
    <row r="380" spans="1:13" x14ac:dyDescent="0.45">
      <c r="C380" s="1"/>
      <c r="D380" s="3"/>
      <c r="E380" s="3"/>
      <c r="F380" s="3"/>
      <c r="K380" t="s">
        <v>66</v>
      </c>
      <c r="L380" t="s">
        <v>7</v>
      </c>
      <c r="M380" t="s">
        <v>8</v>
      </c>
    </row>
    <row r="381" spans="1:13" x14ac:dyDescent="0.45">
      <c r="C381" s="1"/>
      <c r="D381" s="3"/>
      <c r="E381" s="3"/>
      <c r="F381" s="3"/>
      <c r="L381">
        <v>3</v>
      </c>
      <c r="M381" s="9">
        <f>(6+1/9)-3</f>
        <v>3.1111111111111107</v>
      </c>
    </row>
    <row r="382" spans="1:13" x14ac:dyDescent="0.45">
      <c r="C382" s="1"/>
      <c r="D382" s="3"/>
      <c r="E382" s="3"/>
      <c r="F382" s="3"/>
      <c r="L382" t="s">
        <v>10</v>
      </c>
    </row>
    <row r="383" spans="1:13" x14ac:dyDescent="0.45">
      <c r="C383" s="1"/>
      <c r="D383" s="3"/>
      <c r="E383" s="3"/>
      <c r="F383" s="3"/>
      <c r="L383" s="9">
        <f>6+1/9</f>
        <v>6.1111111111111107</v>
      </c>
    </row>
    <row r="384" spans="1:13" x14ac:dyDescent="0.45">
      <c r="C384" s="1"/>
      <c r="D384" s="3"/>
      <c r="E384" s="3"/>
      <c r="F384" s="3"/>
    </row>
    <row r="385" spans="3:12" x14ac:dyDescent="0.45">
      <c r="C385" s="1"/>
      <c r="D385" s="3"/>
      <c r="E385" s="3"/>
      <c r="F385" s="3"/>
      <c r="K385" t="s">
        <v>67</v>
      </c>
      <c r="L385" t="s">
        <v>7</v>
      </c>
    </row>
    <row r="386" spans="3:12" x14ac:dyDescent="0.45">
      <c r="C386" s="1"/>
      <c r="D386" s="3"/>
      <c r="E386" s="3"/>
      <c r="F386" s="3"/>
      <c r="L386">
        <f>3+7/16</f>
        <v>3.4375</v>
      </c>
    </row>
    <row r="387" spans="3:12" x14ac:dyDescent="0.45">
      <c r="C387" s="1"/>
      <c r="D387" s="3"/>
      <c r="E387" s="3"/>
      <c r="F387" s="3"/>
      <c r="L387" t="s">
        <v>10</v>
      </c>
    </row>
    <row r="388" spans="3:12" x14ac:dyDescent="0.45">
      <c r="C388" s="1"/>
      <c r="D388" s="3"/>
      <c r="E388" s="3"/>
      <c r="F388" s="3"/>
      <c r="L388">
        <f>L386</f>
        <v>3.4375</v>
      </c>
    </row>
    <row r="389" spans="3:12" x14ac:dyDescent="0.45">
      <c r="C389" s="1"/>
      <c r="D389" s="3"/>
      <c r="E389" s="3"/>
      <c r="F389" s="3"/>
    </row>
    <row r="390" spans="3:12" x14ac:dyDescent="0.45">
      <c r="C390" s="1"/>
      <c r="D390" s="3"/>
      <c r="E390" s="3"/>
      <c r="F390" s="3"/>
      <c r="K390" t="s">
        <v>68</v>
      </c>
      <c r="L390" t="s">
        <v>7</v>
      </c>
    </row>
    <row r="391" spans="3:12" x14ac:dyDescent="0.45">
      <c r="C391" s="1"/>
      <c r="D391" s="3"/>
      <c r="E391" s="3"/>
      <c r="F391" s="3"/>
      <c r="L391">
        <f>1+9/16</f>
        <v>1.5625</v>
      </c>
    </row>
    <row r="392" spans="3:12" x14ac:dyDescent="0.45">
      <c r="C392" s="1"/>
      <c r="D392" s="3"/>
      <c r="E392" s="3"/>
      <c r="F392" s="3"/>
      <c r="L392" t="s">
        <v>10</v>
      </c>
    </row>
    <row r="393" spans="3:12" x14ac:dyDescent="0.45">
      <c r="C393" s="1"/>
      <c r="D393" s="3"/>
      <c r="E393" s="3"/>
      <c r="F393" s="3"/>
      <c r="L393">
        <f>1+9/16</f>
        <v>1.5625</v>
      </c>
    </row>
    <row r="394" spans="3:12" x14ac:dyDescent="0.45">
      <c r="C394" s="1"/>
      <c r="D394" s="3"/>
      <c r="E394" s="3"/>
      <c r="F394" s="3"/>
    </row>
    <row r="395" spans="3:12" x14ac:dyDescent="0.45">
      <c r="C395" s="1"/>
      <c r="D395" s="3"/>
      <c r="E395" s="3"/>
      <c r="F395" s="3"/>
      <c r="K395" t="s">
        <v>69</v>
      </c>
      <c r="L395" t="s">
        <v>7</v>
      </c>
    </row>
    <row r="396" spans="3:12" x14ac:dyDescent="0.45">
      <c r="C396" s="1"/>
      <c r="D396" s="3"/>
      <c r="E396" s="3"/>
      <c r="F396" s="3"/>
      <c r="L396">
        <f>1+4/12</f>
        <v>1.3333333333333333</v>
      </c>
    </row>
    <row r="397" spans="3:12" x14ac:dyDescent="0.45">
      <c r="C397" s="1"/>
      <c r="D397" s="3"/>
      <c r="E397" s="3"/>
      <c r="F397" s="3"/>
      <c r="L397" t="s">
        <v>10</v>
      </c>
    </row>
    <row r="398" spans="3:12" x14ac:dyDescent="0.45">
      <c r="C398" s="1"/>
      <c r="D398" s="3"/>
      <c r="E398" s="3"/>
      <c r="F398" s="3"/>
      <c r="L398">
        <f>1+4/12</f>
        <v>1.3333333333333333</v>
      </c>
    </row>
    <row r="399" spans="3:12" x14ac:dyDescent="0.45">
      <c r="C399" s="1"/>
      <c r="D399" s="3"/>
      <c r="E399" s="3"/>
      <c r="F399" s="3"/>
    </row>
    <row r="400" spans="3:12" x14ac:dyDescent="0.45">
      <c r="C400" s="1"/>
      <c r="D400" s="3"/>
      <c r="E400" s="3"/>
      <c r="F400" s="3"/>
    </row>
    <row r="401" spans="1:14" x14ac:dyDescent="0.45">
      <c r="C401" s="1"/>
      <c r="D401" s="3"/>
      <c r="E401" s="3"/>
      <c r="F401" s="3"/>
    </row>
    <row r="402" spans="1:14" x14ac:dyDescent="0.45">
      <c r="C402" s="1"/>
      <c r="D402" s="3"/>
      <c r="E402" s="3"/>
      <c r="F402" s="3"/>
    </row>
    <row r="403" spans="1:14" x14ac:dyDescent="0.45">
      <c r="C403" s="1"/>
      <c r="D403" s="3"/>
      <c r="E403" s="3"/>
      <c r="F403" s="3"/>
    </row>
    <row r="404" spans="1:14" x14ac:dyDescent="0.45">
      <c r="C404" s="1"/>
      <c r="D404" s="3"/>
      <c r="E404" s="3"/>
      <c r="F404" s="3"/>
    </row>
    <row r="405" spans="1:14" x14ac:dyDescent="0.45">
      <c r="C405" s="1"/>
      <c r="D405" s="3"/>
      <c r="E405" s="3"/>
      <c r="F405" s="3"/>
    </row>
    <row r="406" spans="1:14" x14ac:dyDescent="0.45">
      <c r="C406" s="1"/>
      <c r="D406" s="3"/>
      <c r="E406" s="3"/>
      <c r="F406" s="3"/>
    </row>
    <row r="407" spans="1:14" x14ac:dyDescent="0.45">
      <c r="C407" s="1"/>
      <c r="D407" s="3"/>
      <c r="E407" s="3"/>
      <c r="F407" s="3"/>
    </row>
    <row r="408" spans="1:14" x14ac:dyDescent="0.45">
      <c r="C408" s="1"/>
      <c r="D408" s="3"/>
      <c r="E408" s="3"/>
      <c r="F408" s="3"/>
    </row>
    <row r="409" spans="1:14" x14ac:dyDescent="0.45">
      <c r="C409" s="1"/>
      <c r="D409" s="3"/>
      <c r="E409" s="3"/>
      <c r="F409" s="3"/>
    </row>
    <row r="410" spans="1:14" x14ac:dyDescent="0.45">
      <c r="C410" s="1"/>
      <c r="D410" s="3"/>
      <c r="E410" s="3"/>
      <c r="F410" s="3"/>
    </row>
    <row r="411" spans="1:14" x14ac:dyDescent="0.45">
      <c r="C411" s="1"/>
      <c r="D411" s="3"/>
      <c r="E411" s="3"/>
      <c r="F411" s="3"/>
    </row>
    <row r="412" spans="1:14" x14ac:dyDescent="0.45">
      <c r="C412" s="1"/>
      <c r="D412" s="3"/>
      <c r="E412" s="3"/>
      <c r="F412" s="3"/>
    </row>
    <row r="413" spans="1:14" x14ac:dyDescent="0.45">
      <c r="A413" s="10" t="s">
        <v>30</v>
      </c>
      <c r="B413" s="10">
        <f>22+(10/12)</f>
        <v>22.833333333333332</v>
      </c>
      <c r="C413" s="8">
        <f>C292+1</f>
        <v>289</v>
      </c>
      <c r="D413" s="6">
        <f>($M$5/2)+$M$6</f>
        <v>15.328125</v>
      </c>
      <c r="E413" s="6">
        <f>(-$M$9/2)-$M$8</f>
        <v>-14.994791666666666</v>
      </c>
      <c r="F413" s="4">
        <f>B413</f>
        <v>22.833333333333332</v>
      </c>
      <c r="G413" s="4">
        <v>1</v>
      </c>
      <c r="I413" s="7"/>
      <c r="L413" t="s">
        <v>4</v>
      </c>
    </row>
    <row r="414" spans="1:14" x14ac:dyDescent="0.45">
      <c r="A414" s="11"/>
      <c r="B414" s="11"/>
      <c r="C414" s="1">
        <f>C413+1</f>
        <v>290</v>
      </c>
      <c r="D414" s="9">
        <f>D413</f>
        <v>15.328125</v>
      </c>
      <c r="E414" s="9">
        <f>-E413</f>
        <v>14.994791666666666</v>
      </c>
      <c r="F414" s="3">
        <f>F413</f>
        <v>22.833333333333332</v>
      </c>
      <c r="G414">
        <v>4</v>
      </c>
      <c r="M414" t="s">
        <v>14</v>
      </c>
      <c r="N414" t="s">
        <v>13</v>
      </c>
    </row>
    <row r="415" spans="1:14" x14ac:dyDescent="0.45">
      <c r="A415" s="11"/>
      <c r="B415" s="11"/>
      <c r="C415" s="1">
        <f t="shared" ref="C415:C416" si="122">C414+1</f>
        <v>291</v>
      </c>
      <c r="D415" s="9">
        <f>-D413</f>
        <v>-15.328125</v>
      </c>
      <c r="E415" s="9">
        <f>E413</f>
        <v>-14.994791666666666</v>
      </c>
      <c r="F415" s="3">
        <f t="shared" ref="F415:F416" si="123">F414</f>
        <v>22.833333333333332</v>
      </c>
      <c r="G415">
        <v>13</v>
      </c>
      <c r="M415" t="s">
        <v>7</v>
      </c>
      <c r="N415">
        <f>11+((3+(15/16))/12)</f>
        <v>11.328125</v>
      </c>
    </row>
    <row r="416" spans="1:14" x14ac:dyDescent="0.45">
      <c r="A416" s="11"/>
      <c r="B416" s="11"/>
      <c r="C416" s="1">
        <f t="shared" si="122"/>
        <v>292</v>
      </c>
      <c r="D416" s="9">
        <f>D415</f>
        <v>-15.328125</v>
      </c>
      <c r="E416" s="9">
        <f>-E413</f>
        <v>14.994791666666666</v>
      </c>
      <c r="F416" s="3">
        <f t="shared" si="123"/>
        <v>22.833333333333332</v>
      </c>
      <c r="G416">
        <v>16</v>
      </c>
      <c r="M416" t="s">
        <v>8</v>
      </c>
      <c r="N416">
        <v>8</v>
      </c>
    </row>
    <row r="417" spans="1:14" x14ac:dyDescent="0.45">
      <c r="A417" s="10" t="s">
        <v>31</v>
      </c>
      <c r="B417" s="10">
        <f>60+(7.5/12)</f>
        <v>60.625</v>
      </c>
      <c r="C417" s="8">
        <f>C416+1</f>
        <v>293</v>
      </c>
      <c r="D417" s="6">
        <f>($M$5/2)+$M$6</f>
        <v>15.328125</v>
      </c>
      <c r="E417" s="6">
        <f>(-$M$9/2)-$M$8</f>
        <v>-14.994791666666666</v>
      </c>
      <c r="F417" s="4">
        <f>B417</f>
        <v>60.625</v>
      </c>
      <c r="G417" s="4">
        <v>1</v>
      </c>
      <c r="M417" t="s">
        <v>9</v>
      </c>
      <c r="N417">
        <f>N415</f>
        <v>11.328125</v>
      </c>
    </row>
    <row r="418" spans="1:14" x14ac:dyDescent="0.45">
      <c r="A418" s="11"/>
      <c r="B418" s="11"/>
      <c r="C418" s="1">
        <f>C417+1</f>
        <v>294</v>
      </c>
      <c r="D418" s="9">
        <f>D417</f>
        <v>15.328125</v>
      </c>
      <c r="E418" s="9">
        <f>-E417</f>
        <v>14.994791666666666</v>
      </c>
      <c r="F418" s="3">
        <f>F417</f>
        <v>60.625</v>
      </c>
      <c r="G418">
        <v>4</v>
      </c>
    </row>
    <row r="419" spans="1:14" x14ac:dyDescent="0.45">
      <c r="A419" s="11"/>
      <c r="B419" s="11"/>
      <c r="C419" s="1">
        <f t="shared" ref="C419:C420" si="124">C418+1</f>
        <v>295</v>
      </c>
      <c r="D419" s="9">
        <f>-D417</f>
        <v>-15.328125</v>
      </c>
      <c r="E419" s="9">
        <f>E417</f>
        <v>-14.994791666666666</v>
      </c>
      <c r="F419" s="3">
        <f t="shared" ref="F419:F420" si="125">F418</f>
        <v>60.625</v>
      </c>
      <c r="G419">
        <v>13</v>
      </c>
      <c r="M419" t="s">
        <v>10</v>
      </c>
      <c r="N419">
        <f>10+((11+(15/16))/12)</f>
        <v>10.994791666666666</v>
      </c>
    </row>
    <row r="420" spans="1:14" x14ac:dyDescent="0.45">
      <c r="A420" s="11"/>
      <c r="B420" s="11"/>
      <c r="C420" s="1">
        <f t="shared" si="124"/>
        <v>296</v>
      </c>
      <c r="D420" s="9">
        <f>D419</f>
        <v>-15.328125</v>
      </c>
      <c r="E420" s="9">
        <f>-E417</f>
        <v>14.994791666666666</v>
      </c>
      <c r="F420" s="3">
        <f t="shared" si="125"/>
        <v>60.625</v>
      </c>
      <c r="G420">
        <v>16</v>
      </c>
      <c r="M420" t="s">
        <v>11</v>
      </c>
      <c r="N420">
        <v>8</v>
      </c>
    </row>
    <row r="421" spans="1:14" x14ac:dyDescent="0.45">
      <c r="A421" s="10" t="s">
        <v>32</v>
      </c>
      <c r="B421" s="10">
        <f>98+(1.5/12)</f>
        <v>98.125</v>
      </c>
      <c r="C421" s="8">
        <f>C420+1</f>
        <v>297</v>
      </c>
      <c r="D421" s="6">
        <f>($M$5/2)+$M$6</f>
        <v>15.328125</v>
      </c>
      <c r="E421" s="6">
        <f>(-$M$9/2)-$M$8</f>
        <v>-14.994791666666666</v>
      </c>
      <c r="F421" s="4">
        <f>B421</f>
        <v>98.125</v>
      </c>
      <c r="G421" s="4">
        <v>1</v>
      </c>
      <c r="M421" t="s">
        <v>12</v>
      </c>
      <c r="N421">
        <f>N419</f>
        <v>10.994791666666666</v>
      </c>
    </row>
    <row r="422" spans="1:14" x14ac:dyDescent="0.45">
      <c r="A422" s="11"/>
      <c r="B422" s="11"/>
      <c r="C422" s="1">
        <f>C421+1</f>
        <v>298</v>
      </c>
      <c r="D422" s="9">
        <f>D421</f>
        <v>15.328125</v>
      </c>
      <c r="E422" s="9">
        <f>-E421</f>
        <v>14.994791666666666</v>
      </c>
      <c r="F422" s="3">
        <f>F421</f>
        <v>98.125</v>
      </c>
      <c r="G422">
        <v>4</v>
      </c>
    </row>
    <row r="423" spans="1:14" x14ac:dyDescent="0.45">
      <c r="A423" s="11"/>
      <c r="B423" s="11"/>
      <c r="C423" s="1">
        <f t="shared" ref="C423:C424" si="126">C422+1</f>
        <v>299</v>
      </c>
      <c r="D423" s="9">
        <f>-D421</f>
        <v>-15.328125</v>
      </c>
      <c r="E423" s="9">
        <f>E421</f>
        <v>-14.994791666666666</v>
      </c>
      <c r="F423" s="3">
        <f t="shared" ref="F423:F424" si="127">F422</f>
        <v>98.125</v>
      </c>
      <c r="G423">
        <v>13</v>
      </c>
    </row>
    <row r="424" spans="1:14" x14ac:dyDescent="0.45">
      <c r="A424" s="11"/>
      <c r="B424" s="11"/>
      <c r="C424" s="1">
        <f t="shared" si="126"/>
        <v>300</v>
      </c>
      <c r="D424" s="9">
        <f>D423</f>
        <v>-15.328125</v>
      </c>
      <c r="E424" s="9">
        <f>-E421</f>
        <v>14.994791666666666</v>
      </c>
      <c r="F424" s="3">
        <f t="shared" si="127"/>
        <v>98.125</v>
      </c>
      <c r="G424">
        <v>16</v>
      </c>
    </row>
    <row r="425" spans="1:14" x14ac:dyDescent="0.45">
      <c r="A425" s="10" t="s">
        <v>33</v>
      </c>
      <c r="B425" s="10">
        <f>135+(7.5/12)</f>
        <v>135.625</v>
      </c>
      <c r="C425" s="8">
        <f>C424+1</f>
        <v>301</v>
      </c>
      <c r="D425" s="6">
        <f>($M$5/2)+$M$6</f>
        <v>15.328125</v>
      </c>
      <c r="E425" s="6">
        <f>(-$M$9/2)-$M$8</f>
        <v>-14.994791666666666</v>
      </c>
      <c r="F425" s="4">
        <f>B425</f>
        <v>135.625</v>
      </c>
      <c r="G425" s="4">
        <v>1</v>
      </c>
    </row>
    <row r="426" spans="1:14" x14ac:dyDescent="0.45">
      <c r="A426" s="11"/>
      <c r="B426" s="11"/>
      <c r="C426" s="1">
        <f>C425+1</f>
        <v>302</v>
      </c>
      <c r="D426" s="9">
        <f>D425</f>
        <v>15.328125</v>
      </c>
      <c r="E426" s="9">
        <f>-E425</f>
        <v>14.994791666666666</v>
      </c>
      <c r="F426" s="3">
        <f>F425</f>
        <v>135.625</v>
      </c>
      <c r="G426">
        <v>4</v>
      </c>
    </row>
    <row r="427" spans="1:14" x14ac:dyDescent="0.45">
      <c r="A427" s="11"/>
      <c r="B427" s="11"/>
      <c r="C427" s="1">
        <f t="shared" ref="C427:C428" si="128">C426+1</f>
        <v>303</v>
      </c>
      <c r="D427" s="9">
        <f>-D425</f>
        <v>-15.328125</v>
      </c>
      <c r="E427" s="9">
        <f>E425</f>
        <v>-14.994791666666666</v>
      </c>
      <c r="F427" s="3">
        <f t="shared" ref="F427:F428" si="129">F426</f>
        <v>135.625</v>
      </c>
      <c r="G427">
        <v>13</v>
      </c>
    </row>
    <row r="428" spans="1:14" x14ac:dyDescent="0.45">
      <c r="A428" s="11"/>
      <c r="B428" s="11"/>
      <c r="C428" s="1">
        <f t="shared" si="128"/>
        <v>304</v>
      </c>
      <c r="D428" s="9">
        <f>D427</f>
        <v>-15.328125</v>
      </c>
      <c r="E428" s="9">
        <f>-E425</f>
        <v>14.994791666666666</v>
      </c>
      <c r="F428" s="3">
        <f t="shared" si="129"/>
        <v>135.625</v>
      </c>
      <c r="G428">
        <v>16</v>
      </c>
    </row>
    <row r="429" spans="1:14" x14ac:dyDescent="0.45">
      <c r="A429" s="10" t="s">
        <v>34</v>
      </c>
      <c r="B429" s="10">
        <f>167+(7/12)</f>
        <v>167.58333333333334</v>
      </c>
      <c r="C429" s="8">
        <f>C428+1</f>
        <v>305</v>
      </c>
      <c r="D429" s="6">
        <f>($M$5/2)+$M$6</f>
        <v>15.328125</v>
      </c>
      <c r="E429" s="6">
        <f>(-$M$9/2)-$M$8</f>
        <v>-14.994791666666666</v>
      </c>
      <c r="F429" s="4">
        <f>B429</f>
        <v>167.58333333333334</v>
      </c>
      <c r="G429" s="4">
        <v>1</v>
      </c>
    </row>
    <row r="430" spans="1:14" x14ac:dyDescent="0.45">
      <c r="A430" s="11"/>
      <c r="B430" s="11"/>
      <c r="C430" s="1">
        <f>C429+1</f>
        <v>306</v>
      </c>
      <c r="D430" s="9">
        <f>D429</f>
        <v>15.328125</v>
      </c>
      <c r="E430" s="9">
        <f>-E429</f>
        <v>14.994791666666666</v>
      </c>
      <c r="F430" s="3">
        <f>F429</f>
        <v>167.58333333333334</v>
      </c>
      <c r="G430">
        <v>4</v>
      </c>
    </row>
    <row r="431" spans="1:14" x14ac:dyDescent="0.45">
      <c r="A431" s="11"/>
      <c r="B431" s="11"/>
      <c r="C431" s="1">
        <f t="shared" ref="C431:C432" si="130">C430+1</f>
        <v>307</v>
      </c>
      <c r="D431" s="9">
        <f>-D429</f>
        <v>-15.328125</v>
      </c>
      <c r="E431" s="9">
        <f>E429</f>
        <v>-14.994791666666666</v>
      </c>
      <c r="F431" s="3">
        <f t="shared" ref="F431:F432" si="131">F430</f>
        <v>167.58333333333334</v>
      </c>
      <c r="G431">
        <v>13</v>
      </c>
    </row>
    <row r="432" spans="1:14" x14ac:dyDescent="0.45">
      <c r="A432" s="11"/>
      <c r="B432" s="11"/>
      <c r="C432" s="1">
        <f t="shared" si="130"/>
        <v>308</v>
      </c>
      <c r="D432" s="9">
        <f>D431</f>
        <v>-15.328125</v>
      </c>
      <c r="E432" s="9">
        <f>-E429</f>
        <v>14.994791666666666</v>
      </c>
      <c r="F432" s="3">
        <f t="shared" si="131"/>
        <v>167.58333333333334</v>
      </c>
      <c r="G432">
        <v>16</v>
      </c>
    </row>
    <row r="433" spans="1:7" x14ac:dyDescent="0.45">
      <c r="A433" s="10" t="s">
        <v>35</v>
      </c>
      <c r="B433" s="10">
        <f>206+(8/12)</f>
        <v>206.66666666666666</v>
      </c>
      <c r="C433" s="8">
        <f>C432+1</f>
        <v>309</v>
      </c>
      <c r="D433" s="6">
        <f>($M$248/2)+$M$249</f>
        <v>13.75</v>
      </c>
      <c r="E433" s="6">
        <f>(-$M$252/2)-$M$251</f>
        <v>-13.416666666666666</v>
      </c>
      <c r="F433" s="4">
        <f>B433</f>
        <v>206.66666666666666</v>
      </c>
      <c r="G433" s="4">
        <v>1</v>
      </c>
    </row>
    <row r="434" spans="1:7" x14ac:dyDescent="0.45">
      <c r="A434" s="11"/>
      <c r="B434" s="11"/>
      <c r="C434" s="1">
        <f>C433+1</f>
        <v>310</v>
      </c>
      <c r="D434" s="9">
        <f>D433</f>
        <v>13.75</v>
      </c>
      <c r="E434" s="9">
        <f>-E433</f>
        <v>13.416666666666666</v>
      </c>
      <c r="F434" s="3">
        <f>F433</f>
        <v>206.66666666666666</v>
      </c>
      <c r="G434">
        <v>4</v>
      </c>
    </row>
    <row r="435" spans="1:7" x14ac:dyDescent="0.45">
      <c r="A435" s="11"/>
      <c r="B435" s="11"/>
      <c r="C435" s="1">
        <f t="shared" ref="C435:C436" si="132">C434+1</f>
        <v>311</v>
      </c>
      <c r="D435" s="9">
        <f>-D433</f>
        <v>-13.75</v>
      </c>
      <c r="E435" s="9">
        <f>E433</f>
        <v>-13.416666666666666</v>
      </c>
      <c r="F435" s="3">
        <f t="shared" ref="F435:F436" si="133">F434</f>
        <v>206.66666666666666</v>
      </c>
      <c r="G435">
        <v>13</v>
      </c>
    </row>
    <row r="436" spans="1:7" x14ac:dyDescent="0.45">
      <c r="A436" s="11"/>
      <c r="B436" s="11"/>
      <c r="C436" s="1">
        <f t="shared" si="132"/>
        <v>312</v>
      </c>
      <c r="D436" s="9">
        <f>D435</f>
        <v>-13.75</v>
      </c>
      <c r="E436" s="9">
        <f>-E433</f>
        <v>13.416666666666666</v>
      </c>
      <c r="F436" s="3">
        <f t="shared" si="133"/>
        <v>206.66666666666666</v>
      </c>
      <c r="G436">
        <v>16</v>
      </c>
    </row>
    <row r="437" spans="1:7" x14ac:dyDescent="0.45">
      <c r="A437" s="12" t="s">
        <v>36</v>
      </c>
      <c r="B437" s="12">
        <f>35+(7.5/12)</f>
        <v>35.625</v>
      </c>
      <c r="C437" s="8">
        <f>317</f>
        <v>317</v>
      </c>
      <c r="D437" s="6">
        <f>($M$5/2)+$M$6</f>
        <v>15.328125</v>
      </c>
      <c r="E437" s="3">
        <f>(-$M$9/2)</f>
        <v>-4</v>
      </c>
      <c r="F437" s="4">
        <f>B437</f>
        <v>35.625</v>
      </c>
      <c r="G437" s="4">
        <v>2</v>
      </c>
    </row>
    <row r="438" spans="1:7" x14ac:dyDescent="0.45">
      <c r="A438" s="13"/>
      <c r="B438" s="13"/>
      <c r="C438" s="1">
        <f>C437+1</f>
        <v>318</v>
      </c>
      <c r="D438" s="9">
        <f>D437</f>
        <v>15.328125</v>
      </c>
      <c r="E438" s="9">
        <f>-E437</f>
        <v>4</v>
      </c>
      <c r="F438" s="3">
        <f>F437</f>
        <v>35.625</v>
      </c>
      <c r="G438">
        <v>3</v>
      </c>
    </row>
    <row r="439" spans="1:7" x14ac:dyDescent="0.45">
      <c r="A439" s="13"/>
      <c r="B439" s="13"/>
      <c r="C439" s="1">
        <f t="shared" ref="C439:C440" si="134">C438+1</f>
        <v>319</v>
      </c>
      <c r="D439" s="9">
        <f>-D437</f>
        <v>-15.328125</v>
      </c>
      <c r="E439" s="9">
        <f>E437</f>
        <v>-4</v>
      </c>
      <c r="F439" s="3">
        <f t="shared" ref="F439:F440" si="135">F438</f>
        <v>35.625</v>
      </c>
      <c r="G439">
        <v>14</v>
      </c>
    </row>
    <row r="440" spans="1:7" x14ac:dyDescent="0.45">
      <c r="A440" s="13"/>
      <c r="B440" s="13"/>
      <c r="C440" s="1">
        <f t="shared" si="134"/>
        <v>320</v>
      </c>
      <c r="D440" s="9">
        <f>D439</f>
        <v>-15.328125</v>
      </c>
      <c r="E440" s="9">
        <f>-E437</f>
        <v>4</v>
      </c>
      <c r="F440" s="3">
        <f t="shared" si="135"/>
        <v>35.625</v>
      </c>
      <c r="G440">
        <v>15</v>
      </c>
    </row>
    <row r="441" spans="1:7" x14ac:dyDescent="0.45">
      <c r="A441" s="12" t="s">
        <v>38</v>
      </c>
      <c r="B441" s="12">
        <f>73+(1.5/12)</f>
        <v>73.125</v>
      </c>
      <c r="C441" s="8">
        <f>C440+1</f>
        <v>321</v>
      </c>
      <c r="D441" s="6">
        <f>($M$5/2)+$M$6</f>
        <v>15.328125</v>
      </c>
      <c r="E441" s="6">
        <f>(-$M$9/2)</f>
        <v>-4</v>
      </c>
      <c r="F441" s="4">
        <f>B441</f>
        <v>73.125</v>
      </c>
      <c r="G441" s="4">
        <v>2</v>
      </c>
    </row>
    <row r="442" spans="1:7" x14ac:dyDescent="0.45">
      <c r="A442" s="13"/>
      <c r="B442" s="13"/>
      <c r="C442" s="1">
        <f>C441+1</f>
        <v>322</v>
      </c>
      <c r="D442" s="9">
        <f>D441</f>
        <v>15.328125</v>
      </c>
      <c r="E442" s="9">
        <f>-E441</f>
        <v>4</v>
      </c>
      <c r="F442" s="3">
        <f>F441</f>
        <v>73.125</v>
      </c>
      <c r="G442">
        <v>3</v>
      </c>
    </row>
    <row r="443" spans="1:7" x14ac:dyDescent="0.45">
      <c r="A443" s="13"/>
      <c r="B443" s="13"/>
      <c r="C443" s="1">
        <f t="shared" ref="C443:C444" si="136">C442+1</f>
        <v>323</v>
      </c>
      <c r="D443" s="9">
        <f>-D441</f>
        <v>-15.328125</v>
      </c>
      <c r="E443" s="9">
        <f>E441</f>
        <v>-4</v>
      </c>
      <c r="F443" s="3">
        <f t="shared" ref="F443:F444" si="137">F442</f>
        <v>73.125</v>
      </c>
      <c r="G443">
        <v>14</v>
      </c>
    </row>
    <row r="444" spans="1:7" x14ac:dyDescent="0.45">
      <c r="A444" s="13"/>
      <c r="B444" s="13"/>
      <c r="C444" s="1">
        <f t="shared" si="136"/>
        <v>324</v>
      </c>
      <c r="D444" s="9">
        <f>D443</f>
        <v>-15.328125</v>
      </c>
      <c r="E444" s="9">
        <f>-E441</f>
        <v>4</v>
      </c>
      <c r="F444" s="3">
        <f t="shared" si="137"/>
        <v>73.125</v>
      </c>
      <c r="G444">
        <v>15</v>
      </c>
    </row>
    <row r="445" spans="1:7" x14ac:dyDescent="0.45">
      <c r="A445" s="12" t="s">
        <v>39</v>
      </c>
      <c r="B445" s="12">
        <f>110+(7.5/12)</f>
        <v>110.625</v>
      </c>
      <c r="C445" s="8">
        <f>C444+1</f>
        <v>325</v>
      </c>
      <c r="D445" s="6">
        <f>($M$5/2)+$M$6</f>
        <v>15.328125</v>
      </c>
      <c r="E445" s="6">
        <f>(-$M$9/2)</f>
        <v>-4</v>
      </c>
      <c r="F445" s="4">
        <f>B445</f>
        <v>110.625</v>
      </c>
      <c r="G445" s="4">
        <v>2</v>
      </c>
    </row>
    <row r="446" spans="1:7" x14ac:dyDescent="0.45">
      <c r="A446" s="13"/>
      <c r="B446" s="13"/>
      <c r="C446" s="1">
        <f>C445+1</f>
        <v>326</v>
      </c>
      <c r="D446" s="9">
        <f>D445</f>
        <v>15.328125</v>
      </c>
      <c r="E446" s="9">
        <f>-E445</f>
        <v>4</v>
      </c>
      <c r="F446" s="3">
        <f>F445</f>
        <v>110.625</v>
      </c>
      <c r="G446">
        <v>3</v>
      </c>
    </row>
    <row r="447" spans="1:7" x14ac:dyDescent="0.45">
      <c r="A447" s="13"/>
      <c r="B447" s="13"/>
      <c r="C447" s="1">
        <f t="shared" ref="C447:C448" si="138">C446+1</f>
        <v>327</v>
      </c>
      <c r="D447" s="9">
        <f>-D445</f>
        <v>-15.328125</v>
      </c>
      <c r="E447" s="9">
        <f>E445</f>
        <v>-4</v>
      </c>
      <c r="F447" s="3">
        <f t="shared" ref="F447:F448" si="139">F446</f>
        <v>110.625</v>
      </c>
      <c r="G447">
        <v>14</v>
      </c>
    </row>
    <row r="448" spans="1:7" x14ac:dyDescent="0.45">
      <c r="A448" s="13"/>
      <c r="B448" s="13"/>
      <c r="C448" s="1">
        <f t="shared" si="138"/>
        <v>328</v>
      </c>
      <c r="D448" s="9">
        <f>D447</f>
        <v>-15.328125</v>
      </c>
      <c r="E448" s="9">
        <f>-E445</f>
        <v>4</v>
      </c>
      <c r="F448" s="3">
        <f t="shared" si="139"/>
        <v>110.625</v>
      </c>
      <c r="G448">
        <v>15</v>
      </c>
    </row>
    <row r="449" spans="1:7" x14ac:dyDescent="0.45">
      <c r="A449" s="12" t="s">
        <v>37</v>
      </c>
      <c r="B449" s="12">
        <f>148+(1.5/12)</f>
        <v>148.125</v>
      </c>
      <c r="C449" s="8">
        <f>C448+1</f>
        <v>329</v>
      </c>
      <c r="D449" s="6">
        <f>($M$5/2)+$M$6</f>
        <v>15.328125</v>
      </c>
      <c r="E449" s="6">
        <f>(-$M$9/2)</f>
        <v>-4</v>
      </c>
      <c r="F449" s="4">
        <f>B449</f>
        <v>148.125</v>
      </c>
      <c r="G449" s="4">
        <v>2</v>
      </c>
    </row>
    <row r="450" spans="1:7" x14ac:dyDescent="0.45">
      <c r="A450" s="13"/>
      <c r="B450" s="13"/>
      <c r="C450" s="1">
        <f>C449+1</f>
        <v>330</v>
      </c>
      <c r="D450" s="9">
        <f>D449</f>
        <v>15.328125</v>
      </c>
      <c r="E450" s="9">
        <f>-E449</f>
        <v>4</v>
      </c>
      <c r="F450" s="3">
        <f>F449</f>
        <v>148.125</v>
      </c>
      <c r="G450">
        <v>3</v>
      </c>
    </row>
    <row r="451" spans="1:7" x14ac:dyDescent="0.45">
      <c r="A451" s="13"/>
      <c r="B451" s="13"/>
      <c r="C451" s="1">
        <f t="shared" ref="C451:C452" si="140">C450+1</f>
        <v>331</v>
      </c>
      <c r="D451" s="9">
        <f>-D449</f>
        <v>-15.328125</v>
      </c>
      <c r="E451" s="9">
        <f>E449</f>
        <v>-4</v>
      </c>
      <c r="F451" s="3">
        <f t="shared" ref="F451:F452" si="141">F450</f>
        <v>148.125</v>
      </c>
      <c r="G451">
        <v>14</v>
      </c>
    </row>
    <row r="452" spans="1:7" x14ac:dyDescent="0.45">
      <c r="A452" s="13"/>
      <c r="B452" s="13"/>
      <c r="C452" s="1">
        <f t="shared" si="140"/>
        <v>332</v>
      </c>
      <c r="D452" s="9">
        <f>D451</f>
        <v>-15.328125</v>
      </c>
      <c r="E452" s="9">
        <f>-E449</f>
        <v>4</v>
      </c>
      <c r="F452" s="3">
        <f t="shared" si="141"/>
        <v>148.125</v>
      </c>
      <c r="G452">
        <v>15</v>
      </c>
    </row>
    <row r="453" spans="1:7" x14ac:dyDescent="0.45">
      <c r="A453" s="12" t="s">
        <v>40</v>
      </c>
      <c r="B453" s="12">
        <f>167+(7/12)</f>
        <v>167.58333333333334</v>
      </c>
      <c r="C453" s="8">
        <f>C452+1</f>
        <v>333</v>
      </c>
      <c r="D453" s="6">
        <f>($M$248/2)+$M$249</f>
        <v>13.75</v>
      </c>
      <c r="E453" s="6">
        <f>(-$M$252/2)</f>
        <v>-4</v>
      </c>
      <c r="F453" s="4">
        <f>B453</f>
        <v>167.58333333333334</v>
      </c>
      <c r="G453" s="4">
        <v>2</v>
      </c>
    </row>
    <row r="454" spans="1:7" x14ac:dyDescent="0.45">
      <c r="A454" s="13"/>
      <c r="B454" s="13"/>
      <c r="C454" s="1">
        <f>C453+1</f>
        <v>334</v>
      </c>
      <c r="D454" s="9">
        <f>D453</f>
        <v>13.75</v>
      </c>
      <c r="E454" s="9">
        <f>-E453</f>
        <v>4</v>
      </c>
      <c r="F454" s="3">
        <f>F453</f>
        <v>167.58333333333334</v>
      </c>
      <c r="G454">
        <v>3</v>
      </c>
    </row>
    <row r="455" spans="1:7" x14ac:dyDescent="0.45">
      <c r="A455" s="13"/>
      <c r="B455" s="13"/>
      <c r="C455" s="1">
        <f t="shared" ref="C455:C456" si="142">C454+1</f>
        <v>335</v>
      </c>
      <c r="D455" s="9">
        <f>-D453</f>
        <v>-13.75</v>
      </c>
      <c r="E455" s="9">
        <f>E453</f>
        <v>-4</v>
      </c>
      <c r="F455" s="3">
        <f t="shared" ref="F455:F456" si="143">F454</f>
        <v>167.58333333333334</v>
      </c>
      <c r="G455">
        <v>14</v>
      </c>
    </row>
    <row r="456" spans="1:7" x14ac:dyDescent="0.45">
      <c r="A456" s="13"/>
      <c r="B456" s="13"/>
      <c r="C456" s="1">
        <f t="shared" si="142"/>
        <v>336</v>
      </c>
      <c r="D456" s="9">
        <f>D455</f>
        <v>-13.75</v>
      </c>
      <c r="E456" s="9">
        <f>-E453</f>
        <v>4</v>
      </c>
      <c r="F456" s="3">
        <f t="shared" si="143"/>
        <v>167.58333333333334</v>
      </c>
      <c r="G456">
        <v>15</v>
      </c>
    </row>
    <row r="457" spans="1:7" x14ac:dyDescent="0.45">
      <c r="A457" s="14" t="s">
        <v>41</v>
      </c>
      <c r="B457" s="14">
        <f>35+(7.5/12)</f>
        <v>35.625</v>
      </c>
      <c r="C457" s="8">
        <f>C456+1</f>
        <v>337</v>
      </c>
      <c r="D457" s="6">
        <f>($M$5/2)</f>
        <v>4</v>
      </c>
      <c r="E457" s="6">
        <f>(-$M$9/2)-$M$8</f>
        <v>-14.994791666666666</v>
      </c>
      <c r="F457" s="4">
        <f>B457</f>
        <v>35.625</v>
      </c>
      <c r="G457" s="4">
        <v>5</v>
      </c>
    </row>
    <row r="458" spans="1:7" x14ac:dyDescent="0.45">
      <c r="A458" s="15"/>
      <c r="B458" s="15"/>
      <c r="C458" s="1">
        <f>C457+1</f>
        <v>338</v>
      </c>
      <c r="D458" s="9">
        <f>D457</f>
        <v>4</v>
      </c>
      <c r="E458" s="9">
        <f>-E457</f>
        <v>14.994791666666666</v>
      </c>
      <c r="F458" s="3">
        <f>F457</f>
        <v>35.625</v>
      </c>
      <c r="G458">
        <v>8</v>
      </c>
    </row>
    <row r="459" spans="1:7" x14ac:dyDescent="0.45">
      <c r="A459" s="15"/>
      <c r="B459" s="15"/>
      <c r="C459" s="1">
        <f t="shared" ref="C459:C460" si="144">C458+1</f>
        <v>339</v>
      </c>
      <c r="D459" s="9">
        <f>-D457</f>
        <v>-4</v>
      </c>
      <c r="E459" s="9">
        <f>E457</f>
        <v>-14.994791666666666</v>
      </c>
      <c r="F459" s="3">
        <f t="shared" ref="F459:F460" si="145">F458</f>
        <v>35.625</v>
      </c>
      <c r="G459">
        <v>9</v>
      </c>
    </row>
    <row r="460" spans="1:7" x14ac:dyDescent="0.45">
      <c r="A460" s="15"/>
      <c r="B460" s="15"/>
      <c r="C460" s="1">
        <f t="shared" si="144"/>
        <v>340</v>
      </c>
      <c r="D460" s="9">
        <f>D459</f>
        <v>-4</v>
      </c>
      <c r="E460" s="9">
        <f>-E457</f>
        <v>14.994791666666666</v>
      </c>
      <c r="F460" s="3">
        <f t="shared" si="145"/>
        <v>35.625</v>
      </c>
      <c r="G460">
        <v>12</v>
      </c>
    </row>
    <row r="461" spans="1:7" x14ac:dyDescent="0.45">
      <c r="A461" s="14" t="s">
        <v>42</v>
      </c>
      <c r="B461" s="14">
        <f>73+(1.5/12)</f>
        <v>73.125</v>
      </c>
      <c r="C461" s="8">
        <f>C460+1</f>
        <v>341</v>
      </c>
      <c r="D461" s="6">
        <f>($M$5/2)</f>
        <v>4</v>
      </c>
      <c r="E461" s="6">
        <f>(-$M$9/2)-$M$8</f>
        <v>-14.994791666666666</v>
      </c>
      <c r="F461" s="4">
        <f>B461</f>
        <v>73.125</v>
      </c>
      <c r="G461" s="4">
        <v>5</v>
      </c>
    </row>
    <row r="462" spans="1:7" x14ac:dyDescent="0.45">
      <c r="A462" s="15"/>
      <c r="B462" s="15"/>
      <c r="C462" s="1">
        <f>C461+1</f>
        <v>342</v>
      </c>
      <c r="D462" s="9">
        <f>D461</f>
        <v>4</v>
      </c>
      <c r="E462" s="9">
        <f>-E461</f>
        <v>14.994791666666666</v>
      </c>
      <c r="F462" s="3">
        <f>F461</f>
        <v>73.125</v>
      </c>
      <c r="G462">
        <v>8</v>
      </c>
    </row>
    <row r="463" spans="1:7" x14ac:dyDescent="0.45">
      <c r="A463" s="15"/>
      <c r="B463" s="15"/>
      <c r="C463" s="1">
        <f t="shared" ref="C463:C464" si="146">C462+1</f>
        <v>343</v>
      </c>
      <c r="D463" s="9">
        <f>-D461</f>
        <v>-4</v>
      </c>
      <c r="E463" s="9">
        <f>E461</f>
        <v>-14.994791666666666</v>
      </c>
      <c r="F463" s="3">
        <f t="shared" ref="F463:F464" si="147">F462</f>
        <v>73.125</v>
      </c>
      <c r="G463">
        <v>9</v>
      </c>
    </row>
    <row r="464" spans="1:7" x14ac:dyDescent="0.45">
      <c r="A464" s="15"/>
      <c r="B464" s="15"/>
      <c r="C464" s="1">
        <f t="shared" si="146"/>
        <v>344</v>
      </c>
      <c r="D464" s="9">
        <f>D463</f>
        <v>-4</v>
      </c>
      <c r="E464" s="9">
        <f>-E461</f>
        <v>14.994791666666666</v>
      </c>
      <c r="F464" s="3">
        <f t="shared" si="147"/>
        <v>73.125</v>
      </c>
      <c r="G464">
        <v>12</v>
      </c>
    </row>
    <row r="465" spans="1:7" x14ac:dyDescent="0.45">
      <c r="A465" s="14" t="s">
        <v>43</v>
      </c>
      <c r="B465" s="14">
        <f>110+(7.5/12)</f>
        <v>110.625</v>
      </c>
      <c r="C465" s="8">
        <f>C464+1</f>
        <v>345</v>
      </c>
      <c r="D465" s="6">
        <f>($M$5/2)</f>
        <v>4</v>
      </c>
      <c r="E465" s="6">
        <f>(-$M$9/2)-$M$8</f>
        <v>-14.994791666666666</v>
      </c>
      <c r="F465" s="4">
        <f>B465</f>
        <v>110.625</v>
      </c>
      <c r="G465" s="4">
        <v>5</v>
      </c>
    </row>
    <row r="466" spans="1:7" x14ac:dyDescent="0.45">
      <c r="A466" s="15"/>
      <c r="B466" s="15"/>
      <c r="C466" s="1">
        <f>C465+1</f>
        <v>346</v>
      </c>
      <c r="D466" s="9">
        <f>D465</f>
        <v>4</v>
      </c>
      <c r="E466" s="9">
        <f>-E465</f>
        <v>14.994791666666666</v>
      </c>
      <c r="F466" s="3">
        <f>F465</f>
        <v>110.625</v>
      </c>
      <c r="G466">
        <v>8</v>
      </c>
    </row>
    <row r="467" spans="1:7" x14ac:dyDescent="0.45">
      <c r="A467" s="15"/>
      <c r="B467" s="15"/>
      <c r="C467" s="1">
        <f t="shared" ref="C467:C468" si="148">C466+1</f>
        <v>347</v>
      </c>
      <c r="D467" s="9">
        <f>-D465</f>
        <v>-4</v>
      </c>
      <c r="E467" s="9">
        <f>E465</f>
        <v>-14.994791666666666</v>
      </c>
      <c r="F467" s="3">
        <f t="shared" ref="F467:F468" si="149">F466</f>
        <v>110.625</v>
      </c>
      <c r="G467">
        <v>9</v>
      </c>
    </row>
    <row r="468" spans="1:7" x14ac:dyDescent="0.45">
      <c r="A468" s="15"/>
      <c r="B468" s="15"/>
      <c r="C468" s="1">
        <f t="shared" si="148"/>
        <v>348</v>
      </c>
      <c r="D468" s="9">
        <f>D467</f>
        <v>-4</v>
      </c>
      <c r="E468" s="9">
        <f>-E465</f>
        <v>14.994791666666666</v>
      </c>
      <c r="F468" s="3">
        <f t="shared" si="149"/>
        <v>110.625</v>
      </c>
      <c r="G468">
        <v>12</v>
      </c>
    </row>
    <row r="469" spans="1:7" x14ac:dyDescent="0.45">
      <c r="A469" s="14" t="s">
        <v>44</v>
      </c>
      <c r="B469" s="14">
        <f>148+(1.5/12)</f>
        <v>148.125</v>
      </c>
      <c r="C469" s="8">
        <f>C468+1</f>
        <v>349</v>
      </c>
      <c r="D469" s="6">
        <f>($M$5/2)</f>
        <v>4</v>
      </c>
      <c r="E469" s="6">
        <f>(-$M$9/2)-$M$8</f>
        <v>-14.994791666666666</v>
      </c>
      <c r="F469" s="4">
        <f>B469</f>
        <v>148.125</v>
      </c>
      <c r="G469" s="4">
        <v>5</v>
      </c>
    </row>
    <row r="470" spans="1:7" x14ac:dyDescent="0.45">
      <c r="A470" s="15"/>
      <c r="B470" s="15"/>
      <c r="C470" s="1">
        <f>C469+1</f>
        <v>350</v>
      </c>
      <c r="D470" s="9">
        <f>D469</f>
        <v>4</v>
      </c>
      <c r="E470" s="9">
        <f>-E469</f>
        <v>14.994791666666666</v>
      </c>
      <c r="F470" s="3">
        <f>F469</f>
        <v>148.125</v>
      </c>
      <c r="G470">
        <v>8</v>
      </c>
    </row>
    <row r="471" spans="1:7" x14ac:dyDescent="0.45">
      <c r="A471" s="15"/>
      <c r="B471" s="15"/>
      <c r="C471" s="1">
        <f t="shared" ref="C471:C472" si="150">C470+1</f>
        <v>351</v>
      </c>
      <c r="D471" s="9">
        <f>-D469</f>
        <v>-4</v>
      </c>
      <c r="E471" s="9">
        <f>E469</f>
        <v>-14.994791666666666</v>
      </c>
      <c r="F471" s="3">
        <f t="shared" ref="F471:F472" si="151">F470</f>
        <v>148.125</v>
      </c>
      <c r="G471">
        <v>9</v>
      </c>
    </row>
    <row r="472" spans="1:7" x14ac:dyDescent="0.45">
      <c r="A472" s="15"/>
      <c r="B472" s="15"/>
      <c r="C472" s="1">
        <f t="shared" si="150"/>
        <v>352</v>
      </c>
      <c r="D472" s="9">
        <f>D471</f>
        <v>-4</v>
      </c>
      <c r="E472" s="9">
        <f>-E469</f>
        <v>14.994791666666666</v>
      </c>
      <c r="F472" s="3">
        <f t="shared" si="151"/>
        <v>148.125</v>
      </c>
      <c r="G472">
        <v>12</v>
      </c>
    </row>
    <row r="473" spans="1:7" x14ac:dyDescent="0.45">
      <c r="A473" s="14" t="s">
        <v>45</v>
      </c>
      <c r="B473" s="14">
        <f>167+(7/12)</f>
        <v>167.58333333333334</v>
      </c>
      <c r="C473" s="8">
        <f>C472+1</f>
        <v>353</v>
      </c>
      <c r="D473" s="6">
        <f>($M$248/2)</f>
        <v>4</v>
      </c>
      <c r="E473" s="6">
        <f>(-$M$252/2)-$M$251</f>
        <v>-13.416666666666666</v>
      </c>
      <c r="F473" s="4">
        <f>B473</f>
        <v>167.58333333333334</v>
      </c>
      <c r="G473" s="4">
        <v>5</v>
      </c>
    </row>
    <row r="474" spans="1:7" x14ac:dyDescent="0.45">
      <c r="A474" s="15"/>
      <c r="B474" s="15"/>
      <c r="C474" s="1">
        <f>C473+1</f>
        <v>354</v>
      </c>
      <c r="D474" s="9">
        <f>D473</f>
        <v>4</v>
      </c>
      <c r="E474" s="9">
        <f>-E473</f>
        <v>13.416666666666666</v>
      </c>
      <c r="F474" s="3">
        <f>F473</f>
        <v>167.58333333333334</v>
      </c>
      <c r="G474">
        <v>8</v>
      </c>
    </row>
    <row r="475" spans="1:7" x14ac:dyDescent="0.45">
      <c r="A475" s="15"/>
      <c r="B475" s="15"/>
      <c r="C475" s="1">
        <f t="shared" ref="C475:C476" si="152">C474+1</f>
        <v>355</v>
      </c>
      <c r="D475" s="9">
        <f>-D473</f>
        <v>-4</v>
      </c>
      <c r="E475" s="9">
        <f>E473</f>
        <v>-13.416666666666666</v>
      </c>
      <c r="F475" s="3">
        <f t="shared" ref="F475:F476" si="153">F474</f>
        <v>167.58333333333334</v>
      </c>
      <c r="G475">
        <v>9</v>
      </c>
    </row>
    <row r="476" spans="1:7" x14ac:dyDescent="0.45">
      <c r="A476" s="15"/>
      <c r="B476" s="15"/>
      <c r="C476" s="1">
        <f t="shared" si="152"/>
        <v>356</v>
      </c>
      <c r="D476" s="9">
        <f>D475</f>
        <v>-4</v>
      </c>
      <c r="E476" s="9">
        <f>-E473</f>
        <v>13.416666666666666</v>
      </c>
      <c r="F476" s="3">
        <f t="shared" si="153"/>
        <v>167.58333333333334</v>
      </c>
      <c r="G476">
        <v>12</v>
      </c>
    </row>
    <row r="477" spans="1:7" x14ac:dyDescent="0.45">
      <c r="A477" s="16" t="s">
        <v>46</v>
      </c>
      <c r="B477" s="16">
        <f>31+(10.5/12)</f>
        <v>31.875</v>
      </c>
      <c r="C477" s="8">
        <f>C476+1</f>
        <v>357</v>
      </c>
      <c r="D477" s="6">
        <f>($M$5/2)</f>
        <v>4</v>
      </c>
      <c r="E477" s="6">
        <f>(-$M$9/2)</f>
        <v>-4</v>
      </c>
      <c r="F477" s="4">
        <f>B477</f>
        <v>31.875</v>
      </c>
      <c r="G477" s="4">
        <v>6</v>
      </c>
    </row>
    <row r="478" spans="1:7" x14ac:dyDescent="0.45">
      <c r="A478" s="17"/>
      <c r="B478" s="17"/>
      <c r="C478" s="1">
        <f>C477+1</f>
        <v>358</v>
      </c>
      <c r="D478" s="9">
        <f>D477</f>
        <v>4</v>
      </c>
      <c r="E478" s="9">
        <f>-E477</f>
        <v>4</v>
      </c>
      <c r="F478" s="3">
        <f>F477</f>
        <v>31.875</v>
      </c>
      <c r="G478">
        <v>7</v>
      </c>
    </row>
    <row r="479" spans="1:7" x14ac:dyDescent="0.45">
      <c r="A479" s="17"/>
      <c r="B479" s="17"/>
      <c r="C479" s="1">
        <f t="shared" ref="C479:C480" si="154">C478+1</f>
        <v>359</v>
      </c>
      <c r="D479" s="9">
        <f>-D477</f>
        <v>-4</v>
      </c>
      <c r="E479" s="9">
        <f>E477</f>
        <v>-4</v>
      </c>
      <c r="F479" s="3">
        <f t="shared" ref="F479:F480" si="155">F478</f>
        <v>31.875</v>
      </c>
      <c r="G479">
        <v>10</v>
      </c>
    </row>
    <row r="480" spans="1:7" x14ac:dyDescent="0.45">
      <c r="A480" s="17"/>
      <c r="B480" s="17"/>
      <c r="C480" s="1">
        <f t="shared" si="154"/>
        <v>360</v>
      </c>
      <c r="D480" s="9">
        <f>D479</f>
        <v>-4</v>
      </c>
      <c r="E480" s="9">
        <f>-E477</f>
        <v>4</v>
      </c>
      <c r="F480" s="3">
        <f t="shared" si="155"/>
        <v>31.875</v>
      </c>
      <c r="G480">
        <v>11</v>
      </c>
    </row>
    <row r="481" spans="1:7" x14ac:dyDescent="0.45">
      <c r="A481" s="16" t="s">
        <v>47</v>
      </c>
      <c r="B481" s="16">
        <f>69+(4.5/12)</f>
        <v>69.375</v>
      </c>
      <c r="C481" s="8">
        <f>C480+1</f>
        <v>361</v>
      </c>
      <c r="D481" s="6">
        <f>($M$5/2)</f>
        <v>4</v>
      </c>
      <c r="E481" s="6">
        <f>(-$M$9/2)</f>
        <v>-4</v>
      </c>
      <c r="F481" s="4">
        <f>B481</f>
        <v>69.375</v>
      </c>
      <c r="G481" s="4">
        <v>6</v>
      </c>
    </row>
    <row r="482" spans="1:7" x14ac:dyDescent="0.45">
      <c r="A482" s="17"/>
      <c r="B482" s="17"/>
      <c r="C482" s="1">
        <f>C481+1</f>
        <v>362</v>
      </c>
      <c r="D482" s="9">
        <f>D481</f>
        <v>4</v>
      </c>
      <c r="E482" s="9">
        <f>-E481</f>
        <v>4</v>
      </c>
      <c r="F482" s="3">
        <f>F481</f>
        <v>69.375</v>
      </c>
      <c r="G482">
        <v>7</v>
      </c>
    </row>
    <row r="483" spans="1:7" x14ac:dyDescent="0.45">
      <c r="A483" s="17"/>
      <c r="B483" s="17"/>
      <c r="C483" s="1">
        <f t="shared" ref="C483:C484" si="156">C482+1</f>
        <v>363</v>
      </c>
      <c r="D483" s="9">
        <f>-D481</f>
        <v>-4</v>
      </c>
      <c r="E483" s="9">
        <f>E481</f>
        <v>-4</v>
      </c>
      <c r="F483" s="3">
        <f t="shared" ref="F483:F484" si="157">F482</f>
        <v>69.375</v>
      </c>
      <c r="G483">
        <v>10</v>
      </c>
    </row>
    <row r="484" spans="1:7" x14ac:dyDescent="0.45">
      <c r="A484" s="17"/>
      <c r="B484" s="17"/>
      <c r="C484" s="1">
        <f t="shared" si="156"/>
        <v>364</v>
      </c>
      <c r="D484" s="9">
        <f>D483</f>
        <v>-4</v>
      </c>
      <c r="E484" s="9">
        <f>-E481</f>
        <v>4</v>
      </c>
      <c r="F484" s="3">
        <f t="shared" si="157"/>
        <v>69.375</v>
      </c>
      <c r="G484">
        <v>11</v>
      </c>
    </row>
    <row r="485" spans="1:7" x14ac:dyDescent="0.45">
      <c r="A485" s="16" t="s">
        <v>48</v>
      </c>
      <c r="B485" s="16">
        <f>106+(10.5/12)</f>
        <v>106.875</v>
      </c>
      <c r="C485" s="8">
        <f>C484+1</f>
        <v>365</v>
      </c>
      <c r="D485" s="6">
        <f>($M$5/2)</f>
        <v>4</v>
      </c>
      <c r="E485" s="6">
        <f>(-$M$9/2)</f>
        <v>-4</v>
      </c>
      <c r="F485" s="4">
        <f>B485</f>
        <v>106.875</v>
      </c>
      <c r="G485" s="4">
        <v>6</v>
      </c>
    </row>
    <row r="486" spans="1:7" x14ac:dyDescent="0.45">
      <c r="A486" s="17"/>
      <c r="B486" s="17"/>
      <c r="C486" s="1">
        <f>C485+1</f>
        <v>366</v>
      </c>
      <c r="D486" s="9">
        <f>D485</f>
        <v>4</v>
      </c>
      <c r="E486" s="9">
        <f>-E485</f>
        <v>4</v>
      </c>
      <c r="F486" s="3">
        <f>F485</f>
        <v>106.875</v>
      </c>
      <c r="G486">
        <v>7</v>
      </c>
    </row>
    <row r="487" spans="1:7" x14ac:dyDescent="0.45">
      <c r="A487" s="17"/>
      <c r="B487" s="17"/>
      <c r="C487" s="1">
        <f t="shared" ref="C487:C488" si="158">C486+1</f>
        <v>367</v>
      </c>
      <c r="D487" s="9">
        <f>-D485</f>
        <v>-4</v>
      </c>
      <c r="E487" s="9">
        <f>E485</f>
        <v>-4</v>
      </c>
      <c r="F487" s="3">
        <f t="shared" ref="F487:F488" si="159">F486</f>
        <v>106.875</v>
      </c>
      <c r="G487">
        <v>10</v>
      </c>
    </row>
    <row r="488" spans="1:7" x14ac:dyDescent="0.45">
      <c r="A488" s="17"/>
      <c r="B488" s="17"/>
      <c r="C488" s="1">
        <f t="shared" si="158"/>
        <v>368</v>
      </c>
      <c r="D488" s="9">
        <f>D487</f>
        <v>-4</v>
      </c>
      <c r="E488" s="9">
        <f>-E485</f>
        <v>4</v>
      </c>
      <c r="F488" s="3">
        <f t="shared" si="159"/>
        <v>106.875</v>
      </c>
      <c r="G488">
        <v>11</v>
      </c>
    </row>
    <row r="489" spans="1:7" x14ac:dyDescent="0.45">
      <c r="A489" s="16" t="s">
        <v>49</v>
      </c>
      <c r="B489" s="16">
        <f>144+(4.5/12)</f>
        <v>144.375</v>
      </c>
      <c r="C489" s="8">
        <f>C488+1</f>
        <v>369</v>
      </c>
      <c r="D489" s="6">
        <f>($M$5/2)</f>
        <v>4</v>
      </c>
      <c r="E489" s="6">
        <f>(-$M$9/2)</f>
        <v>-4</v>
      </c>
      <c r="F489" s="4">
        <f>B489</f>
        <v>144.375</v>
      </c>
      <c r="G489" s="4">
        <v>6</v>
      </c>
    </row>
    <row r="490" spans="1:7" x14ac:dyDescent="0.45">
      <c r="A490" s="17"/>
      <c r="B490" s="17"/>
      <c r="C490" s="1">
        <f>C489+1</f>
        <v>370</v>
      </c>
      <c r="D490" s="9">
        <f>D489</f>
        <v>4</v>
      </c>
      <c r="E490" s="9">
        <f>-E489</f>
        <v>4</v>
      </c>
      <c r="F490" s="3">
        <f>F489</f>
        <v>144.375</v>
      </c>
      <c r="G490">
        <v>7</v>
      </c>
    </row>
    <row r="491" spans="1:7" x14ac:dyDescent="0.45">
      <c r="A491" s="17"/>
      <c r="B491" s="17"/>
      <c r="C491" s="1">
        <f t="shared" ref="C491:C492" si="160">C490+1</f>
        <v>371</v>
      </c>
      <c r="D491" s="9">
        <f>-D489</f>
        <v>-4</v>
      </c>
      <c r="E491" s="9">
        <f>E489</f>
        <v>-4</v>
      </c>
      <c r="F491" s="3">
        <f t="shared" ref="F491:F492" si="161">F490</f>
        <v>144.375</v>
      </c>
      <c r="G491">
        <v>10</v>
      </c>
    </row>
    <row r="492" spans="1:7" x14ac:dyDescent="0.45">
      <c r="A492" s="17"/>
      <c r="B492" s="17"/>
      <c r="C492" s="1">
        <f t="shared" si="160"/>
        <v>372</v>
      </c>
      <c r="D492" s="9">
        <f>D491</f>
        <v>-4</v>
      </c>
      <c r="E492" s="9">
        <f>-E489</f>
        <v>4</v>
      </c>
      <c r="F492" s="3">
        <f t="shared" si="161"/>
        <v>144.375</v>
      </c>
      <c r="G492">
        <v>11</v>
      </c>
    </row>
    <row r="493" spans="1:7" x14ac:dyDescent="0.45">
      <c r="A493" s="16" t="s">
        <v>49</v>
      </c>
      <c r="B493" s="16">
        <f>174+(10.5/12)</f>
        <v>174.875</v>
      </c>
      <c r="C493" s="8">
        <f>C492+1</f>
        <v>373</v>
      </c>
      <c r="D493" s="6">
        <f>($M$5/2)</f>
        <v>4</v>
      </c>
      <c r="E493" s="6">
        <f>(-$M$9/2)</f>
        <v>-4</v>
      </c>
      <c r="F493" s="4">
        <f>B493</f>
        <v>174.875</v>
      </c>
      <c r="G493" s="4">
        <v>6</v>
      </c>
    </row>
    <row r="494" spans="1:7" x14ac:dyDescent="0.45">
      <c r="A494" s="17"/>
      <c r="B494" s="17"/>
      <c r="C494" s="1">
        <f>C493+1</f>
        <v>374</v>
      </c>
      <c r="D494" s="9">
        <f>D493</f>
        <v>4</v>
      </c>
      <c r="E494" s="9">
        <f>-E493</f>
        <v>4</v>
      </c>
      <c r="F494" s="3">
        <f>F493</f>
        <v>174.875</v>
      </c>
      <c r="G494">
        <v>7</v>
      </c>
    </row>
    <row r="495" spans="1:7" x14ac:dyDescent="0.45">
      <c r="A495" s="17"/>
      <c r="B495" s="17"/>
      <c r="C495" s="1">
        <f t="shared" ref="C495:C496" si="162">C494+1</f>
        <v>375</v>
      </c>
      <c r="D495" s="9">
        <f>-D493</f>
        <v>-4</v>
      </c>
      <c r="E495" s="9">
        <f>E493</f>
        <v>-4</v>
      </c>
      <c r="F495" s="3">
        <f t="shared" ref="F495:F496" si="163">F494</f>
        <v>174.875</v>
      </c>
      <c r="G495">
        <v>10</v>
      </c>
    </row>
    <row r="496" spans="1:7" x14ac:dyDescent="0.45">
      <c r="A496" s="17"/>
      <c r="B496" s="17"/>
      <c r="C496" s="1">
        <f t="shared" si="162"/>
        <v>376</v>
      </c>
      <c r="D496" s="9">
        <f>D495</f>
        <v>-4</v>
      </c>
      <c r="E496" s="9">
        <f>-E493</f>
        <v>4</v>
      </c>
      <c r="F496" s="3">
        <f t="shared" si="163"/>
        <v>174.875</v>
      </c>
      <c r="G496">
        <v>11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7FB959-3639-4162-A06B-AB093EEA79D5}">
  <sheetPr>
    <tabColor theme="5" tint="-0.249977111117893"/>
  </sheetPr>
  <dimension ref="A1:D457"/>
  <sheetViews>
    <sheetView tabSelected="1" topLeftCell="A425" workbookViewId="0">
      <selection activeCell="E435" sqref="E435"/>
    </sheetView>
  </sheetViews>
  <sheetFormatPr defaultRowHeight="14.25" x14ac:dyDescent="0.45"/>
  <sheetData>
    <row r="1" spans="1:4" x14ac:dyDescent="0.45">
      <c r="A1" t="s">
        <v>15</v>
      </c>
      <c r="B1" t="s">
        <v>1</v>
      </c>
      <c r="C1" t="s">
        <v>2</v>
      </c>
      <c r="D1" t="s">
        <v>3</v>
      </c>
    </row>
    <row r="2" spans="1:4" x14ac:dyDescent="0.45">
      <c r="A2">
        <f>Nodes!C5</f>
        <v>1</v>
      </c>
      <c r="B2">
        <f>Nodes!D5</f>
        <v>15.328125</v>
      </c>
      <c r="C2">
        <f>Nodes!E5</f>
        <v>-14.994791666666666</v>
      </c>
      <c r="D2">
        <f>Nodes!F5</f>
        <v>-10</v>
      </c>
    </row>
    <row r="3" spans="1:4" x14ac:dyDescent="0.45">
      <c r="A3">
        <f>Nodes!C6</f>
        <v>2</v>
      </c>
      <c r="B3">
        <f>Nodes!D6</f>
        <v>15.328125</v>
      </c>
      <c r="C3">
        <f>Nodes!E6</f>
        <v>-4</v>
      </c>
      <c r="D3">
        <f>Nodes!F6</f>
        <v>-10</v>
      </c>
    </row>
    <row r="4" spans="1:4" x14ac:dyDescent="0.45">
      <c r="A4">
        <f>Nodes!C7</f>
        <v>3</v>
      </c>
      <c r="B4">
        <f>Nodes!D7</f>
        <v>15.328125</v>
      </c>
      <c r="C4">
        <f>Nodes!E7</f>
        <v>4</v>
      </c>
      <c r="D4">
        <f>Nodes!F7</f>
        <v>-10</v>
      </c>
    </row>
    <row r="5" spans="1:4" x14ac:dyDescent="0.45">
      <c r="A5">
        <f>Nodes!C8</f>
        <v>4</v>
      </c>
      <c r="B5">
        <f>Nodes!D8</f>
        <v>15.328125</v>
      </c>
      <c r="C5">
        <f>Nodes!E8</f>
        <v>14.994791666666666</v>
      </c>
      <c r="D5">
        <f>Nodes!F8</f>
        <v>-10</v>
      </c>
    </row>
    <row r="6" spans="1:4" x14ac:dyDescent="0.45">
      <c r="A6">
        <f>Nodes!C9</f>
        <v>5</v>
      </c>
      <c r="B6">
        <f>Nodes!D9</f>
        <v>4</v>
      </c>
      <c r="C6">
        <f>Nodes!E9</f>
        <v>-14.994791666666666</v>
      </c>
      <c r="D6">
        <f>Nodes!F9</f>
        <v>-10</v>
      </c>
    </row>
    <row r="7" spans="1:4" x14ac:dyDescent="0.45">
      <c r="A7">
        <f>Nodes!C10</f>
        <v>6</v>
      </c>
      <c r="B7">
        <f>Nodes!D10</f>
        <v>4</v>
      </c>
      <c r="C7">
        <f>Nodes!E10</f>
        <v>-4</v>
      </c>
      <c r="D7">
        <f>Nodes!F10</f>
        <v>-10</v>
      </c>
    </row>
    <row r="8" spans="1:4" x14ac:dyDescent="0.45">
      <c r="A8">
        <f>Nodes!C11</f>
        <v>7</v>
      </c>
      <c r="B8">
        <f>Nodes!D11</f>
        <v>4</v>
      </c>
      <c r="C8">
        <f>Nodes!E11</f>
        <v>4</v>
      </c>
      <c r="D8">
        <f>Nodes!F11</f>
        <v>-10</v>
      </c>
    </row>
    <row r="9" spans="1:4" x14ac:dyDescent="0.45">
      <c r="A9">
        <f>Nodes!C12</f>
        <v>8</v>
      </c>
      <c r="B9">
        <f>Nodes!D12</f>
        <v>4</v>
      </c>
      <c r="C9">
        <f>Nodes!E12</f>
        <v>14.994791666666666</v>
      </c>
      <c r="D9">
        <f>Nodes!F12</f>
        <v>-10</v>
      </c>
    </row>
    <row r="10" spans="1:4" x14ac:dyDescent="0.45">
      <c r="A10">
        <f>Nodes!C13</f>
        <v>9</v>
      </c>
      <c r="B10">
        <f>Nodes!D13</f>
        <v>-4</v>
      </c>
      <c r="C10">
        <f>Nodes!E13</f>
        <v>-14.994791666666666</v>
      </c>
      <c r="D10">
        <f>Nodes!F13</f>
        <v>-10</v>
      </c>
    </row>
    <row r="11" spans="1:4" x14ac:dyDescent="0.45">
      <c r="A11">
        <f>Nodes!C14</f>
        <v>10</v>
      </c>
      <c r="B11">
        <f>Nodes!D14</f>
        <v>-4</v>
      </c>
      <c r="C11" s="9">
        <f>Nodes!E14</f>
        <v>-4</v>
      </c>
      <c r="D11">
        <f>Nodes!F14</f>
        <v>-10</v>
      </c>
    </row>
    <row r="12" spans="1:4" x14ac:dyDescent="0.45">
      <c r="A12">
        <f>Nodes!C15</f>
        <v>11</v>
      </c>
      <c r="B12">
        <f>Nodes!D15</f>
        <v>-4</v>
      </c>
      <c r="C12">
        <f>Nodes!E15</f>
        <v>4</v>
      </c>
      <c r="D12">
        <f>Nodes!F15</f>
        <v>-10</v>
      </c>
    </row>
    <row r="13" spans="1:4" x14ac:dyDescent="0.45">
      <c r="A13">
        <f>Nodes!C16</f>
        <v>12</v>
      </c>
      <c r="B13">
        <f>Nodes!D16</f>
        <v>-4</v>
      </c>
      <c r="C13">
        <f>Nodes!E16</f>
        <v>14.994791666666666</v>
      </c>
      <c r="D13">
        <f>Nodes!F16</f>
        <v>-10</v>
      </c>
    </row>
    <row r="14" spans="1:4" x14ac:dyDescent="0.45">
      <c r="A14">
        <f>Nodes!C17</f>
        <v>13</v>
      </c>
      <c r="B14">
        <f>Nodes!D17</f>
        <v>-15.328125</v>
      </c>
      <c r="C14">
        <f>Nodes!E17</f>
        <v>-14.994791666666666</v>
      </c>
      <c r="D14">
        <f>Nodes!F17</f>
        <v>-10</v>
      </c>
    </row>
    <row r="15" spans="1:4" x14ac:dyDescent="0.45">
      <c r="A15">
        <f>Nodes!C18</f>
        <v>14</v>
      </c>
      <c r="B15">
        <f>Nodes!D18</f>
        <v>-15.328125</v>
      </c>
      <c r="C15">
        <f>Nodes!E18</f>
        <v>-4</v>
      </c>
      <c r="D15">
        <f>Nodes!F18</f>
        <v>-10</v>
      </c>
    </row>
    <row r="16" spans="1:4" x14ac:dyDescent="0.45">
      <c r="A16">
        <f>Nodes!C19</f>
        <v>15</v>
      </c>
      <c r="B16">
        <f>Nodes!D19</f>
        <v>-15.328125</v>
      </c>
      <c r="C16">
        <f>Nodes!E19</f>
        <v>4</v>
      </c>
      <c r="D16">
        <f>Nodes!F19</f>
        <v>-10</v>
      </c>
    </row>
    <row r="17" spans="1:4" x14ac:dyDescent="0.45">
      <c r="A17">
        <f>Nodes!C20</f>
        <v>16</v>
      </c>
      <c r="B17">
        <f>Nodes!D20</f>
        <v>-15.328125</v>
      </c>
      <c r="C17">
        <f>Nodes!E20</f>
        <v>14.994791666666666</v>
      </c>
      <c r="D17">
        <f>Nodes!F20</f>
        <v>-10</v>
      </c>
    </row>
    <row r="18" spans="1:4" x14ac:dyDescent="0.45">
      <c r="A18">
        <f>Nodes!C21</f>
        <v>17</v>
      </c>
      <c r="B18">
        <f>Nodes!D21</f>
        <v>15.328125</v>
      </c>
      <c r="C18">
        <f>Nodes!E21</f>
        <v>-14.994791666666666</v>
      </c>
      <c r="D18">
        <f>Nodes!F21</f>
        <v>0</v>
      </c>
    </row>
    <row r="19" spans="1:4" x14ac:dyDescent="0.45">
      <c r="A19">
        <f>Nodes!C22</f>
        <v>18</v>
      </c>
      <c r="B19">
        <f>Nodes!D22</f>
        <v>15.328125</v>
      </c>
      <c r="C19">
        <f>Nodes!E22</f>
        <v>-4</v>
      </c>
      <c r="D19">
        <f>Nodes!F22</f>
        <v>0</v>
      </c>
    </row>
    <row r="20" spans="1:4" x14ac:dyDescent="0.45">
      <c r="A20">
        <f>Nodes!C23</f>
        <v>19</v>
      </c>
      <c r="B20">
        <f>Nodes!D23</f>
        <v>15.328125</v>
      </c>
      <c r="C20">
        <f>Nodes!E23</f>
        <v>4</v>
      </c>
      <c r="D20">
        <f>Nodes!F23</f>
        <v>0</v>
      </c>
    </row>
    <row r="21" spans="1:4" x14ac:dyDescent="0.45">
      <c r="A21">
        <f>Nodes!C24</f>
        <v>20</v>
      </c>
      <c r="B21">
        <f>Nodes!D24</f>
        <v>15.328125</v>
      </c>
      <c r="C21">
        <f>Nodes!E24</f>
        <v>14.994791666666666</v>
      </c>
      <c r="D21">
        <f>Nodes!F24</f>
        <v>0</v>
      </c>
    </row>
    <row r="22" spans="1:4" x14ac:dyDescent="0.45">
      <c r="A22">
        <f>Nodes!C25</f>
        <v>21</v>
      </c>
      <c r="B22">
        <f>Nodes!D25</f>
        <v>4</v>
      </c>
      <c r="C22">
        <f>Nodes!E25</f>
        <v>-14.994791666666666</v>
      </c>
      <c r="D22">
        <f>Nodes!F25</f>
        <v>0</v>
      </c>
    </row>
    <row r="23" spans="1:4" x14ac:dyDescent="0.45">
      <c r="A23">
        <f>Nodes!C26</f>
        <v>22</v>
      </c>
      <c r="B23">
        <f>Nodes!D26</f>
        <v>4</v>
      </c>
      <c r="C23">
        <f>Nodes!E26</f>
        <v>-4</v>
      </c>
      <c r="D23">
        <f>Nodes!F26</f>
        <v>0</v>
      </c>
    </row>
    <row r="24" spans="1:4" x14ac:dyDescent="0.45">
      <c r="A24">
        <f>Nodes!C27</f>
        <v>23</v>
      </c>
      <c r="B24">
        <f>Nodes!D27</f>
        <v>4</v>
      </c>
      <c r="C24">
        <f>Nodes!E27</f>
        <v>4</v>
      </c>
      <c r="D24">
        <f>Nodes!F27</f>
        <v>0</v>
      </c>
    </row>
    <row r="25" spans="1:4" x14ac:dyDescent="0.45">
      <c r="A25">
        <f>Nodes!C28</f>
        <v>24</v>
      </c>
      <c r="B25">
        <f>Nodes!D28</f>
        <v>4</v>
      </c>
      <c r="C25">
        <f>Nodes!E28</f>
        <v>14.994791666666666</v>
      </c>
      <c r="D25">
        <f>Nodes!F28</f>
        <v>0</v>
      </c>
    </row>
    <row r="26" spans="1:4" x14ac:dyDescent="0.45">
      <c r="A26">
        <f>Nodes!C29</f>
        <v>25</v>
      </c>
      <c r="B26">
        <f>Nodes!D29</f>
        <v>-4</v>
      </c>
      <c r="C26">
        <f>Nodes!E29</f>
        <v>-14.994791666666666</v>
      </c>
      <c r="D26">
        <f>Nodes!F29</f>
        <v>0</v>
      </c>
    </row>
    <row r="27" spans="1:4" x14ac:dyDescent="0.45">
      <c r="A27">
        <f>Nodes!C30</f>
        <v>26</v>
      </c>
      <c r="B27">
        <f>Nodes!D30</f>
        <v>-4</v>
      </c>
      <c r="C27">
        <f>Nodes!E30</f>
        <v>-4</v>
      </c>
      <c r="D27">
        <f>Nodes!F30</f>
        <v>0</v>
      </c>
    </row>
    <row r="28" spans="1:4" x14ac:dyDescent="0.45">
      <c r="A28">
        <f>Nodes!C31</f>
        <v>27</v>
      </c>
      <c r="B28">
        <f>Nodes!D31</f>
        <v>-4</v>
      </c>
      <c r="C28">
        <f>Nodes!E31</f>
        <v>4</v>
      </c>
      <c r="D28">
        <f>Nodes!F31</f>
        <v>0</v>
      </c>
    </row>
    <row r="29" spans="1:4" x14ac:dyDescent="0.45">
      <c r="A29">
        <f>Nodes!C32</f>
        <v>28</v>
      </c>
      <c r="B29">
        <f>Nodes!D32</f>
        <v>-4</v>
      </c>
      <c r="C29">
        <f>Nodes!E32</f>
        <v>14.994791666666666</v>
      </c>
      <c r="D29">
        <f>Nodes!F32</f>
        <v>0</v>
      </c>
    </row>
    <row r="30" spans="1:4" x14ac:dyDescent="0.45">
      <c r="A30">
        <f>Nodes!C33</f>
        <v>29</v>
      </c>
      <c r="B30">
        <f>Nodes!D33</f>
        <v>-15.328125</v>
      </c>
      <c r="C30">
        <f>Nodes!E33</f>
        <v>-14.994791666666666</v>
      </c>
      <c r="D30">
        <f>Nodes!F33</f>
        <v>0</v>
      </c>
    </row>
    <row r="31" spans="1:4" x14ac:dyDescent="0.45">
      <c r="A31">
        <f>Nodes!C34</f>
        <v>30</v>
      </c>
      <c r="B31">
        <f>Nodes!D34</f>
        <v>-15.328125</v>
      </c>
      <c r="C31">
        <f>Nodes!E34</f>
        <v>-4</v>
      </c>
      <c r="D31">
        <f>Nodes!F34</f>
        <v>0</v>
      </c>
    </row>
    <row r="32" spans="1:4" x14ac:dyDescent="0.45">
      <c r="A32">
        <f>Nodes!C35</f>
        <v>31</v>
      </c>
      <c r="B32">
        <f>Nodes!D35</f>
        <v>-15.328125</v>
      </c>
      <c r="C32">
        <f>Nodes!E35</f>
        <v>4</v>
      </c>
      <c r="D32">
        <f>Nodes!F35</f>
        <v>0</v>
      </c>
    </row>
    <row r="33" spans="1:4" x14ac:dyDescent="0.45">
      <c r="A33">
        <f>Nodes!C36</f>
        <v>32</v>
      </c>
      <c r="B33">
        <f>Nodes!D36</f>
        <v>-15.328125</v>
      </c>
      <c r="C33">
        <f>Nodes!E36</f>
        <v>14.994791666666666</v>
      </c>
      <c r="D33">
        <f>Nodes!F36</f>
        <v>0</v>
      </c>
    </row>
    <row r="34" spans="1:4" x14ac:dyDescent="0.45">
      <c r="A34">
        <f>Nodes!C37</f>
        <v>33</v>
      </c>
      <c r="B34">
        <f>Nodes!D37</f>
        <v>15.328125</v>
      </c>
      <c r="C34">
        <f>Nodes!E37</f>
        <v>-14.994791666666666</v>
      </c>
      <c r="D34">
        <f>Nodes!F37</f>
        <v>14.791666666666666</v>
      </c>
    </row>
    <row r="35" spans="1:4" x14ac:dyDescent="0.45">
      <c r="A35">
        <f>Nodes!C38</f>
        <v>34</v>
      </c>
      <c r="B35">
        <f>Nodes!D38</f>
        <v>15.328125</v>
      </c>
      <c r="C35">
        <f>Nodes!E38</f>
        <v>-4</v>
      </c>
      <c r="D35">
        <f>Nodes!F38</f>
        <v>14.791666666666666</v>
      </c>
    </row>
    <row r="36" spans="1:4" x14ac:dyDescent="0.45">
      <c r="A36">
        <f>Nodes!C39</f>
        <v>35</v>
      </c>
      <c r="B36">
        <f>Nodes!D39</f>
        <v>15.328125</v>
      </c>
      <c r="C36">
        <f>Nodes!E39</f>
        <v>4</v>
      </c>
      <c r="D36">
        <f>Nodes!F39</f>
        <v>14.791666666666666</v>
      </c>
    </row>
    <row r="37" spans="1:4" x14ac:dyDescent="0.45">
      <c r="A37">
        <f>Nodes!C40</f>
        <v>36</v>
      </c>
      <c r="B37">
        <f>Nodes!D40</f>
        <v>15.328125</v>
      </c>
      <c r="C37">
        <f>Nodes!E40</f>
        <v>14.994791666666666</v>
      </c>
      <c r="D37">
        <f>Nodes!F40</f>
        <v>14.791666666666666</v>
      </c>
    </row>
    <row r="38" spans="1:4" x14ac:dyDescent="0.45">
      <c r="A38">
        <f>Nodes!C41</f>
        <v>37</v>
      </c>
      <c r="B38">
        <f>Nodes!D41</f>
        <v>4</v>
      </c>
      <c r="C38">
        <f>Nodes!E41</f>
        <v>-14.994791666666666</v>
      </c>
      <c r="D38">
        <f>Nodes!F41</f>
        <v>14.791666666666666</v>
      </c>
    </row>
    <row r="39" spans="1:4" x14ac:dyDescent="0.45">
      <c r="A39">
        <f>Nodes!C42</f>
        <v>38</v>
      </c>
      <c r="B39">
        <f>Nodes!D42</f>
        <v>4</v>
      </c>
      <c r="C39">
        <f>Nodes!E42</f>
        <v>-4</v>
      </c>
      <c r="D39">
        <f>Nodes!F42</f>
        <v>14.791666666666666</v>
      </c>
    </row>
    <row r="40" spans="1:4" x14ac:dyDescent="0.45">
      <c r="A40">
        <f>Nodes!C43</f>
        <v>39</v>
      </c>
      <c r="B40">
        <f>Nodes!D43</f>
        <v>4</v>
      </c>
      <c r="C40">
        <f>Nodes!E43</f>
        <v>4</v>
      </c>
      <c r="D40">
        <f>Nodes!F43</f>
        <v>14.791666666666666</v>
      </c>
    </row>
    <row r="41" spans="1:4" x14ac:dyDescent="0.45">
      <c r="A41">
        <f>Nodes!C44</f>
        <v>40</v>
      </c>
      <c r="B41">
        <f>Nodes!D44</f>
        <v>4</v>
      </c>
      <c r="C41">
        <f>Nodes!E44</f>
        <v>14.994791666666666</v>
      </c>
      <c r="D41">
        <f>Nodes!F44</f>
        <v>14.791666666666666</v>
      </c>
    </row>
    <row r="42" spans="1:4" x14ac:dyDescent="0.45">
      <c r="A42">
        <f>Nodes!C45</f>
        <v>41</v>
      </c>
      <c r="B42">
        <f>Nodes!D45</f>
        <v>-4</v>
      </c>
      <c r="C42">
        <f>Nodes!E45</f>
        <v>-14.994791666666666</v>
      </c>
      <c r="D42">
        <f>Nodes!F45</f>
        <v>14.791666666666666</v>
      </c>
    </row>
    <row r="43" spans="1:4" x14ac:dyDescent="0.45">
      <c r="A43">
        <f>Nodes!C46</f>
        <v>42</v>
      </c>
      <c r="B43">
        <f>Nodes!D46</f>
        <v>-4</v>
      </c>
      <c r="C43">
        <f>Nodes!E46</f>
        <v>-4</v>
      </c>
      <c r="D43">
        <f>Nodes!F46</f>
        <v>14.791666666666666</v>
      </c>
    </row>
    <row r="44" spans="1:4" x14ac:dyDescent="0.45">
      <c r="A44">
        <f>Nodes!C47</f>
        <v>43</v>
      </c>
      <c r="B44">
        <f>Nodes!D47</f>
        <v>-4</v>
      </c>
      <c r="C44">
        <f>Nodes!E47</f>
        <v>4</v>
      </c>
      <c r="D44">
        <f>Nodes!F47</f>
        <v>14.791666666666666</v>
      </c>
    </row>
    <row r="45" spans="1:4" x14ac:dyDescent="0.45">
      <c r="A45">
        <f>Nodes!C48</f>
        <v>44</v>
      </c>
      <c r="B45">
        <f>Nodes!D48</f>
        <v>-4</v>
      </c>
      <c r="C45">
        <f>Nodes!E48</f>
        <v>14.994791666666666</v>
      </c>
      <c r="D45">
        <f>Nodes!F48</f>
        <v>14.791666666666666</v>
      </c>
    </row>
    <row r="46" spans="1:4" x14ac:dyDescent="0.45">
      <c r="A46">
        <f>Nodes!C49</f>
        <v>45</v>
      </c>
      <c r="B46">
        <f>Nodes!D49</f>
        <v>-15.328125</v>
      </c>
      <c r="C46">
        <f>Nodes!E49</f>
        <v>-14.994791666666666</v>
      </c>
      <c r="D46">
        <f>Nodes!F49</f>
        <v>14.791666666666666</v>
      </c>
    </row>
    <row r="47" spans="1:4" x14ac:dyDescent="0.45">
      <c r="A47">
        <f>Nodes!C50</f>
        <v>46</v>
      </c>
      <c r="B47">
        <f>Nodes!D50</f>
        <v>-15.328125</v>
      </c>
      <c r="C47">
        <f>Nodes!E50</f>
        <v>-4</v>
      </c>
      <c r="D47">
        <f>Nodes!F50</f>
        <v>14.791666666666666</v>
      </c>
    </row>
    <row r="48" spans="1:4" x14ac:dyDescent="0.45">
      <c r="A48">
        <f>Nodes!C51</f>
        <v>47</v>
      </c>
      <c r="B48">
        <f>Nodes!D51</f>
        <v>-15.328125</v>
      </c>
      <c r="C48">
        <f>Nodes!E51</f>
        <v>4</v>
      </c>
      <c r="D48">
        <f>Nodes!F51</f>
        <v>14.791666666666666</v>
      </c>
    </row>
    <row r="49" spans="1:4" x14ac:dyDescent="0.45">
      <c r="A49">
        <f>Nodes!C52</f>
        <v>48</v>
      </c>
      <c r="B49">
        <f>Nodes!D52</f>
        <v>-15.328125</v>
      </c>
      <c r="C49">
        <f>Nodes!E52</f>
        <v>14.994791666666666</v>
      </c>
      <c r="D49">
        <f>Nodes!F52</f>
        <v>14.791666666666666</v>
      </c>
    </row>
    <row r="50" spans="1:4" x14ac:dyDescent="0.45">
      <c r="A50">
        <f>Nodes!C53</f>
        <v>49</v>
      </c>
      <c r="B50">
        <f>Nodes!D53</f>
        <v>15.328125</v>
      </c>
      <c r="C50">
        <f>Nodes!E53</f>
        <v>-14.994791666666666</v>
      </c>
      <c r="D50">
        <f>Nodes!F53</f>
        <v>30.166666666666668</v>
      </c>
    </row>
    <row r="51" spans="1:4" x14ac:dyDescent="0.45">
      <c r="A51">
        <f>Nodes!C54</f>
        <v>50</v>
      </c>
      <c r="B51">
        <f>Nodes!D54</f>
        <v>15.328125</v>
      </c>
      <c r="C51">
        <f>Nodes!E54</f>
        <v>-4</v>
      </c>
      <c r="D51">
        <f>Nodes!F54</f>
        <v>30.166666666666668</v>
      </c>
    </row>
    <row r="52" spans="1:4" x14ac:dyDescent="0.45">
      <c r="A52">
        <f>Nodes!C55</f>
        <v>51</v>
      </c>
      <c r="B52">
        <f>Nodes!D55</f>
        <v>15.328125</v>
      </c>
      <c r="C52">
        <f>Nodes!E55</f>
        <v>4</v>
      </c>
      <c r="D52">
        <f>Nodes!F55</f>
        <v>30.166666666666668</v>
      </c>
    </row>
    <row r="53" spans="1:4" x14ac:dyDescent="0.45">
      <c r="A53">
        <f>Nodes!C56</f>
        <v>52</v>
      </c>
      <c r="B53">
        <f>Nodes!D56</f>
        <v>15.328125</v>
      </c>
      <c r="C53">
        <f>Nodes!E56</f>
        <v>14.994791666666666</v>
      </c>
      <c r="D53">
        <f>Nodes!F56</f>
        <v>30.166666666666668</v>
      </c>
    </row>
    <row r="54" spans="1:4" x14ac:dyDescent="0.45">
      <c r="A54">
        <f>Nodes!C57</f>
        <v>53</v>
      </c>
      <c r="B54">
        <f>Nodes!D57</f>
        <v>4</v>
      </c>
      <c r="C54">
        <f>Nodes!E57</f>
        <v>-14.994791666666666</v>
      </c>
      <c r="D54">
        <f>Nodes!F57</f>
        <v>30.166666666666668</v>
      </c>
    </row>
    <row r="55" spans="1:4" x14ac:dyDescent="0.45">
      <c r="A55">
        <f>Nodes!C58</f>
        <v>54</v>
      </c>
      <c r="B55">
        <f>Nodes!D58</f>
        <v>4</v>
      </c>
      <c r="C55">
        <f>Nodes!E58</f>
        <v>-4</v>
      </c>
      <c r="D55">
        <f>Nodes!F58</f>
        <v>30.166666666666668</v>
      </c>
    </row>
    <row r="56" spans="1:4" x14ac:dyDescent="0.45">
      <c r="A56">
        <f>Nodes!C59</f>
        <v>55</v>
      </c>
      <c r="B56">
        <f>Nodes!D59</f>
        <v>4</v>
      </c>
      <c r="C56">
        <f>Nodes!E59</f>
        <v>4</v>
      </c>
      <c r="D56">
        <f>Nodes!F59</f>
        <v>30.166666666666668</v>
      </c>
    </row>
    <row r="57" spans="1:4" x14ac:dyDescent="0.45">
      <c r="A57">
        <f>Nodes!C60</f>
        <v>56</v>
      </c>
      <c r="B57">
        <f>Nodes!D60</f>
        <v>4</v>
      </c>
      <c r="C57">
        <f>Nodes!E60</f>
        <v>14.994791666666666</v>
      </c>
      <c r="D57">
        <f>Nodes!F60</f>
        <v>30.166666666666668</v>
      </c>
    </row>
    <row r="58" spans="1:4" x14ac:dyDescent="0.45">
      <c r="A58">
        <f>Nodes!C61</f>
        <v>57</v>
      </c>
      <c r="B58">
        <f>Nodes!D61</f>
        <v>-4</v>
      </c>
      <c r="C58">
        <f>Nodes!E61</f>
        <v>-14.994791666666666</v>
      </c>
      <c r="D58">
        <f>Nodes!F61</f>
        <v>30.166666666666668</v>
      </c>
    </row>
    <row r="59" spans="1:4" x14ac:dyDescent="0.45">
      <c r="A59">
        <f>Nodes!C62</f>
        <v>58</v>
      </c>
      <c r="B59">
        <f>Nodes!D62</f>
        <v>-4</v>
      </c>
      <c r="C59">
        <f>Nodes!E62</f>
        <v>-4</v>
      </c>
      <c r="D59">
        <f>Nodes!F62</f>
        <v>30.166666666666668</v>
      </c>
    </row>
    <row r="60" spans="1:4" x14ac:dyDescent="0.45">
      <c r="A60">
        <f>Nodes!C63</f>
        <v>59</v>
      </c>
      <c r="B60">
        <f>Nodes!D63</f>
        <v>-4</v>
      </c>
      <c r="C60">
        <f>Nodes!E63</f>
        <v>4</v>
      </c>
      <c r="D60">
        <f>Nodes!F63</f>
        <v>30.166666666666668</v>
      </c>
    </row>
    <row r="61" spans="1:4" x14ac:dyDescent="0.45">
      <c r="A61">
        <f>Nodes!C64</f>
        <v>60</v>
      </c>
      <c r="B61">
        <f>Nodes!D64</f>
        <v>-4</v>
      </c>
      <c r="C61">
        <f>Nodes!E64</f>
        <v>14.994791666666666</v>
      </c>
      <c r="D61">
        <f>Nodes!F64</f>
        <v>30.166666666666668</v>
      </c>
    </row>
    <row r="62" spans="1:4" x14ac:dyDescent="0.45">
      <c r="A62">
        <f>Nodes!C65</f>
        <v>61</v>
      </c>
      <c r="B62">
        <f>Nodes!D65</f>
        <v>-15.328125</v>
      </c>
      <c r="C62">
        <f>Nodes!E65</f>
        <v>-14.994791666666666</v>
      </c>
      <c r="D62">
        <f>Nodes!F65</f>
        <v>30.166666666666668</v>
      </c>
    </row>
    <row r="63" spans="1:4" x14ac:dyDescent="0.45">
      <c r="A63">
        <f>Nodes!C66</f>
        <v>62</v>
      </c>
      <c r="B63">
        <f>Nodes!D66</f>
        <v>-15.328125</v>
      </c>
      <c r="C63">
        <f>Nodes!E66</f>
        <v>-4</v>
      </c>
      <c r="D63">
        <f>Nodes!F66</f>
        <v>30.166666666666668</v>
      </c>
    </row>
    <row r="64" spans="1:4" x14ac:dyDescent="0.45">
      <c r="A64">
        <f>Nodes!C67</f>
        <v>63</v>
      </c>
      <c r="B64">
        <f>Nodes!D67</f>
        <v>-15.328125</v>
      </c>
      <c r="C64">
        <f>Nodes!E67</f>
        <v>4</v>
      </c>
      <c r="D64">
        <f>Nodes!F67</f>
        <v>30.166666666666668</v>
      </c>
    </row>
    <row r="65" spans="1:4" x14ac:dyDescent="0.45">
      <c r="A65">
        <f>Nodes!C68</f>
        <v>64</v>
      </c>
      <c r="B65">
        <f>Nodes!D68</f>
        <v>-15.328125</v>
      </c>
      <c r="C65">
        <f>Nodes!E68</f>
        <v>14.994791666666666</v>
      </c>
      <c r="D65">
        <f>Nodes!F68</f>
        <v>30.166666666666668</v>
      </c>
    </row>
    <row r="66" spans="1:4" x14ac:dyDescent="0.45">
      <c r="A66">
        <f>Nodes!C69</f>
        <v>65</v>
      </c>
      <c r="B66">
        <f>Nodes!D69</f>
        <v>15.328125</v>
      </c>
      <c r="C66">
        <f>Nodes!E69</f>
        <v>-14.994791666666666</v>
      </c>
      <c r="D66">
        <f>Nodes!F69</f>
        <v>42.375</v>
      </c>
    </row>
    <row r="67" spans="1:4" x14ac:dyDescent="0.45">
      <c r="A67">
        <f>Nodes!C70</f>
        <v>66</v>
      </c>
      <c r="B67">
        <f>Nodes!D70</f>
        <v>15.328125</v>
      </c>
      <c r="C67">
        <f>Nodes!E70</f>
        <v>-4</v>
      </c>
      <c r="D67">
        <f>Nodes!F70</f>
        <v>42.375</v>
      </c>
    </row>
    <row r="68" spans="1:4" x14ac:dyDescent="0.45">
      <c r="A68">
        <f>Nodes!C71</f>
        <v>67</v>
      </c>
      <c r="B68">
        <f>Nodes!D71</f>
        <v>15.328125</v>
      </c>
      <c r="C68">
        <f>Nodes!E71</f>
        <v>4</v>
      </c>
      <c r="D68">
        <f>Nodes!F71</f>
        <v>42.375</v>
      </c>
    </row>
    <row r="69" spans="1:4" x14ac:dyDescent="0.45">
      <c r="A69">
        <f>Nodes!C72</f>
        <v>68</v>
      </c>
      <c r="B69">
        <f>Nodes!D72</f>
        <v>15.328125</v>
      </c>
      <c r="C69">
        <f>Nodes!E72</f>
        <v>14.994791666666666</v>
      </c>
      <c r="D69">
        <f>Nodes!F72</f>
        <v>42.375</v>
      </c>
    </row>
    <row r="70" spans="1:4" x14ac:dyDescent="0.45">
      <c r="A70">
        <f>Nodes!C73</f>
        <v>69</v>
      </c>
      <c r="B70">
        <f>Nodes!D73</f>
        <v>4</v>
      </c>
      <c r="C70">
        <f>Nodes!E73</f>
        <v>-14.994791666666666</v>
      </c>
      <c r="D70">
        <f>Nodes!F73</f>
        <v>42.375</v>
      </c>
    </row>
    <row r="71" spans="1:4" x14ac:dyDescent="0.45">
      <c r="A71">
        <f>Nodes!C74</f>
        <v>70</v>
      </c>
      <c r="B71">
        <f>Nodes!D74</f>
        <v>4</v>
      </c>
      <c r="C71">
        <f>Nodes!E74</f>
        <v>-4</v>
      </c>
      <c r="D71">
        <f>Nodes!F74</f>
        <v>42.375</v>
      </c>
    </row>
    <row r="72" spans="1:4" x14ac:dyDescent="0.45">
      <c r="A72">
        <f>Nodes!C75</f>
        <v>71</v>
      </c>
      <c r="B72">
        <f>Nodes!D75</f>
        <v>4</v>
      </c>
      <c r="C72">
        <f>Nodes!E75</f>
        <v>4</v>
      </c>
      <c r="D72">
        <f>Nodes!F75</f>
        <v>42.375</v>
      </c>
    </row>
    <row r="73" spans="1:4" x14ac:dyDescent="0.45">
      <c r="A73">
        <f>Nodes!C76</f>
        <v>72</v>
      </c>
      <c r="B73">
        <f>Nodes!D76</f>
        <v>4</v>
      </c>
      <c r="C73">
        <f>Nodes!E76</f>
        <v>14.994791666666666</v>
      </c>
      <c r="D73">
        <f>Nodes!F76</f>
        <v>42.375</v>
      </c>
    </row>
    <row r="74" spans="1:4" x14ac:dyDescent="0.45">
      <c r="A74">
        <f>Nodes!C77</f>
        <v>73</v>
      </c>
      <c r="B74">
        <f>Nodes!D77</f>
        <v>-4</v>
      </c>
      <c r="C74">
        <f>Nodes!E77</f>
        <v>-14.994791666666666</v>
      </c>
      <c r="D74">
        <f>Nodes!F77</f>
        <v>42.375</v>
      </c>
    </row>
    <row r="75" spans="1:4" x14ac:dyDescent="0.45">
      <c r="A75">
        <f>Nodes!C78</f>
        <v>74</v>
      </c>
      <c r="B75">
        <f>Nodes!D78</f>
        <v>-4</v>
      </c>
      <c r="C75">
        <f>Nodes!E78</f>
        <v>-4</v>
      </c>
      <c r="D75">
        <f>Nodes!F78</f>
        <v>42.375</v>
      </c>
    </row>
    <row r="76" spans="1:4" x14ac:dyDescent="0.45">
      <c r="A76">
        <f>Nodes!C79</f>
        <v>75</v>
      </c>
      <c r="B76">
        <f>Nodes!D79</f>
        <v>-4</v>
      </c>
      <c r="C76">
        <f>Nodes!E79</f>
        <v>4</v>
      </c>
      <c r="D76">
        <f>Nodes!F79</f>
        <v>42.375</v>
      </c>
    </row>
    <row r="77" spans="1:4" x14ac:dyDescent="0.45">
      <c r="A77">
        <f>Nodes!C80</f>
        <v>76</v>
      </c>
      <c r="B77">
        <f>Nodes!D80</f>
        <v>-4</v>
      </c>
      <c r="C77">
        <f>Nodes!E80</f>
        <v>14.994791666666666</v>
      </c>
      <c r="D77">
        <f>Nodes!F80</f>
        <v>42.375</v>
      </c>
    </row>
    <row r="78" spans="1:4" x14ac:dyDescent="0.45">
      <c r="A78">
        <f>Nodes!C81</f>
        <v>77</v>
      </c>
      <c r="B78">
        <f>Nodes!D81</f>
        <v>-15.328125</v>
      </c>
      <c r="C78">
        <f>Nodes!E81</f>
        <v>-14.994791666666666</v>
      </c>
      <c r="D78">
        <f>Nodes!F81</f>
        <v>42.375</v>
      </c>
    </row>
    <row r="79" spans="1:4" x14ac:dyDescent="0.45">
      <c r="A79">
        <f>Nodes!C82</f>
        <v>78</v>
      </c>
      <c r="B79">
        <f>Nodes!D82</f>
        <v>-15.328125</v>
      </c>
      <c r="C79">
        <f>Nodes!E82</f>
        <v>-4</v>
      </c>
      <c r="D79">
        <f>Nodes!F82</f>
        <v>42.375</v>
      </c>
    </row>
    <row r="80" spans="1:4" x14ac:dyDescent="0.45">
      <c r="A80">
        <f>Nodes!C83</f>
        <v>79</v>
      </c>
      <c r="B80">
        <f>Nodes!D83</f>
        <v>-15.328125</v>
      </c>
      <c r="C80">
        <f>Nodes!E83</f>
        <v>4</v>
      </c>
      <c r="D80">
        <f>Nodes!F83</f>
        <v>42.375</v>
      </c>
    </row>
    <row r="81" spans="1:4" x14ac:dyDescent="0.45">
      <c r="A81">
        <f>Nodes!C84</f>
        <v>80</v>
      </c>
      <c r="B81">
        <f>Nodes!D84</f>
        <v>-15.328125</v>
      </c>
      <c r="C81">
        <f>Nodes!E84</f>
        <v>14.994791666666666</v>
      </c>
      <c r="D81">
        <f>Nodes!F84</f>
        <v>42.375</v>
      </c>
    </row>
    <row r="82" spans="1:4" x14ac:dyDescent="0.45">
      <c r="A82">
        <f>Nodes!C85</f>
        <v>81</v>
      </c>
      <c r="B82">
        <f>Nodes!D85</f>
        <v>15.328125</v>
      </c>
      <c r="C82">
        <f>Nodes!E85</f>
        <v>-14.994791666666666</v>
      </c>
      <c r="D82">
        <f>Nodes!F85</f>
        <v>55.166666666666664</v>
      </c>
    </row>
    <row r="83" spans="1:4" x14ac:dyDescent="0.45">
      <c r="A83">
        <f>Nodes!C86</f>
        <v>82</v>
      </c>
      <c r="B83">
        <f>Nodes!D86</f>
        <v>15.328125</v>
      </c>
      <c r="C83">
        <f>Nodes!E86</f>
        <v>-4</v>
      </c>
      <c r="D83">
        <f>Nodes!F86</f>
        <v>55.166666666666664</v>
      </c>
    </row>
    <row r="84" spans="1:4" x14ac:dyDescent="0.45">
      <c r="A84">
        <f>Nodes!C87</f>
        <v>83</v>
      </c>
      <c r="B84">
        <f>Nodes!D87</f>
        <v>15.328125</v>
      </c>
      <c r="C84">
        <f>Nodes!E87</f>
        <v>4</v>
      </c>
      <c r="D84">
        <f>Nodes!F87</f>
        <v>55.166666666666664</v>
      </c>
    </row>
    <row r="85" spans="1:4" x14ac:dyDescent="0.45">
      <c r="A85">
        <f>Nodes!C88</f>
        <v>84</v>
      </c>
      <c r="B85">
        <f>Nodes!D88</f>
        <v>15.328125</v>
      </c>
      <c r="C85">
        <f>Nodes!E88</f>
        <v>14.994791666666666</v>
      </c>
      <c r="D85">
        <f>Nodes!F88</f>
        <v>55.166666666666664</v>
      </c>
    </row>
    <row r="86" spans="1:4" x14ac:dyDescent="0.45">
      <c r="A86">
        <f>Nodes!C89</f>
        <v>85</v>
      </c>
      <c r="B86">
        <f>Nodes!D89</f>
        <v>4</v>
      </c>
      <c r="C86">
        <f>Nodes!E89</f>
        <v>-14.994791666666666</v>
      </c>
      <c r="D86">
        <f>Nodes!F89</f>
        <v>55.166666666666664</v>
      </c>
    </row>
    <row r="87" spans="1:4" x14ac:dyDescent="0.45">
      <c r="A87">
        <f>Nodes!C90</f>
        <v>86</v>
      </c>
      <c r="B87">
        <f>Nodes!D90</f>
        <v>4</v>
      </c>
      <c r="C87">
        <f>Nodes!E90</f>
        <v>-4</v>
      </c>
      <c r="D87">
        <f>Nodes!F90</f>
        <v>55.166666666666664</v>
      </c>
    </row>
    <row r="88" spans="1:4" x14ac:dyDescent="0.45">
      <c r="A88">
        <f>Nodes!C91</f>
        <v>87</v>
      </c>
      <c r="B88">
        <f>Nodes!D91</f>
        <v>4</v>
      </c>
      <c r="C88">
        <f>Nodes!E91</f>
        <v>4</v>
      </c>
      <c r="D88">
        <f>Nodes!F91</f>
        <v>55.166666666666664</v>
      </c>
    </row>
    <row r="89" spans="1:4" x14ac:dyDescent="0.45">
      <c r="A89">
        <f>Nodes!C92</f>
        <v>88</v>
      </c>
      <c r="B89">
        <f>Nodes!D92</f>
        <v>4</v>
      </c>
      <c r="C89">
        <f>Nodes!E92</f>
        <v>14.994791666666666</v>
      </c>
      <c r="D89">
        <f>Nodes!F92</f>
        <v>55.166666666666664</v>
      </c>
    </row>
    <row r="90" spans="1:4" x14ac:dyDescent="0.45">
      <c r="A90">
        <f>Nodes!C93</f>
        <v>89</v>
      </c>
      <c r="B90">
        <f>Nodes!D93</f>
        <v>-4</v>
      </c>
      <c r="C90">
        <f>Nodes!E93</f>
        <v>-14.994791666666666</v>
      </c>
      <c r="D90">
        <f>Nodes!F93</f>
        <v>55.166666666666664</v>
      </c>
    </row>
    <row r="91" spans="1:4" x14ac:dyDescent="0.45">
      <c r="A91">
        <f>Nodes!C94</f>
        <v>90</v>
      </c>
      <c r="B91">
        <f>Nodes!D94</f>
        <v>-4</v>
      </c>
      <c r="C91">
        <f>Nodes!E94</f>
        <v>-4</v>
      </c>
      <c r="D91">
        <f>Nodes!F94</f>
        <v>55.166666666666664</v>
      </c>
    </row>
    <row r="92" spans="1:4" x14ac:dyDescent="0.45">
      <c r="A92">
        <f>Nodes!C95</f>
        <v>91</v>
      </c>
      <c r="B92">
        <f>Nodes!D95</f>
        <v>-4</v>
      </c>
      <c r="C92">
        <f>Nodes!E95</f>
        <v>4</v>
      </c>
      <c r="D92">
        <f>Nodes!F95</f>
        <v>55.166666666666664</v>
      </c>
    </row>
    <row r="93" spans="1:4" x14ac:dyDescent="0.45">
      <c r="A93">
        <f>Nodes!C96</f>
        <v>92</v>
      </c>
      <c r="B93">
        <f>Nodes!D96</f>
        <v>-4</v>
      </c>
      <c r="C93">
        <f>Nodes!E96</f>
        <v>14.994791666666666</v>
      </c>
      <c r="D93">
        <f>Nodes!F96</f>
        <v>55.166666666666664</v>
      </c>
    </row>
    <row r="94" spans="1:4" x14ac:dyDescent="0.45">
      <c r="A94">
        <f>Nodes!C97</f>
        <v>93</v>
      </c>
      <c r="B94">
        <f>Nodes!D97</f>
        <v>-15.328125</v>
      </c>
      <c r="C94">
        <f>Nodes!E97</f>
        <v>-14.994791666666666</v>
      </c>
      <c r="D94">
        <f>Nodes!F97</f>
        <v>55.166666666666664</v>
      </c>
    </row>
    <row r="95" spans="1:4" x14ac:dyDescent="0.45">
      <c r="A95">
        <f>Nodes!C98</f>
        <v>94</v>
      </c>
      <c r="B95">
        <f>Nodes!D98</f>
        <v>-15.328125</v>
      </c>
      <c r="C95">
        <f>Nodes!E98</f>
        <v>-4</v>
      </c>
      <c r="D95">
        <f>Nodes!F98</f>
        <v>55.166666666666664</v>
      </c>
    </row>
    <row r="96" spans="1:4" x14ac:dyDescent="0.45">
      <c r="A96">
        <f>Nodes!C99</f>
        <v>95</v>
      </c>
      <c r="B96">
        <f>Nodes!D99</f>
        <v>-15.328125</v>
      </c>
      <c r="C96">
        <f>Nodes!E99</f>
        <v>4</v>
      </c>
      <c r="D96">
        <f>Nodes!F99</f>
        <v>55.166666666666664</v>
      </c>
    </row>
    <row r="97" spans="1:4" x14ac:dyDescent="0.45">
      <c r="A97">
        <f>Nodes!C100</f>
        <v>96</v>
      </c>
      <c r="B97">
        <f>Nodes!D100</f>
        <v>-15.328125</v>
      </c>
      <c r="C97">
        <f>Nodes!E100</f>
        <v>14.994791666666666</v>
      </c>
      <c r="D97">
        <f>Nodes!F100</f>
        <v>55.166666666666664</v>
      </c>
    </row>
    <row r="98" spans="1:4" x14ac:dyDescent="0.45">
      <c r="A98">
        <f>Nodes!C101</f>
        <v>97</v>
      </c>
      <c r="B98">
        <f>Nodes!D101</f>
        <v>15.328125</v>
      </c>
      <c r="C98">
        <f>Nodes!E101</f>
        <v>-14.994791666666666</v>
      </c>
      <c r="D98">
        <f>Nodes!F101</f>
        <v>67.375</v>
      </c>
    </row>
    <row r="99" spans="1:4" x14ac:dyDescent="0.45">
      <c r="A99">
        <f>Nodes!C102</f>
        <v>98</v>
      </c>
      <c r="B99">
        <f>Nodes!D102</f>
        <v>15.328125</v>
      </c>
      <c r="C99">
        <f>Nodes!E102</f>
        <v>-4</v>
      </c>
      <c r="D99">
        <f>Nodes!F102</f>
        <v>67.375</v>
      </c>
    </row>
    <row r="100" spans="1:4" x14ac:dyDescent="0.45">
      <c r="A100">
        <f>Nodes!C103</f>
        <v>99</v>
      </c>
      <c r="B100">
        <f>Nodes!D103</f>
        <v>15.328125</v>
      </c>
      <c r="C100">
        <f>Nodes!E103</f>
        <v>4</v>
      </c>
      <c r="D100">
        <f>Nodes!F103</f>
        <v>67.375</v>
      </c>
    </row>
    <row r="101" spans="1:4" x14ac:dyDescent="0.45">
      <c r="A101">
        <f>Nodes!C104</f>
        <v>100</v>
      </c>
      <c r="B101">
        <f>Nodes!D104</f>
        <v>15.328125</v>
      </c>
      <c r="C101">
        <f>Nodes!E104</f>
        <v>14.994791666666666</v>
      </c>
      <c r="D101">
        <f>Nodes!F104</f>
        <v>67.375</v>
      </c>
    </row>
    <row r="102" spans="1:4" x14ac:dyDescent="0.45">
      <c r="A102">
        <f>Nodes!C105</f>
        <v>101</v>
      </c>
      <c r="B102">
        <f>Nodes!D105</f>
        <v>4</v>
      </c>
      <c r="C102">
        <f>Nodes!E105</f>
        <v>-14.994791666666666</v>
      </c>
      <c r="D102">
        <f>Nodes!F105</f>
        <v>67.375</v>
      </c>
    </row>
    <row r="103" spans="1:4" x14ac:dyDescent="0.45">
      <c r="A103">
        <f>Nodes!C106</f>
        <v>102</v>
      </c>
      <c r="B103">
        <f>Nodes!D106</f>
        <v>4</v>
      </c>
      <c r="C103">
        <f>Nodes!E106</f>
        <v>-4</v>
      </c>
      <c r="D103">
        <f>Nodes!F106</f>
        <v>67.375</v>
      </c>
    </row>
    <row r="104" spans="1:4" x14ac:dyDescent="0.45">
      <c r="A104">
        <f>Nodes!C107</f>
        <v>103</v>
      </c>
      <c r="B104">
        <f>Nodes!D107</f>
        <v>4</v>
      </c>
      <c r="C104">
        <f>Nodes!E107</f>
        <v>4</v>
      </c>
      <c r="D104">
        <f>Nodes!F107</f>
        <v>67.375</v>
      </c>
    </row>
    <row r="105" spans="1:4" x14ac:dyDescent="0.45">
      <c r="A105">
        <f>Nodes!C108</f>
        <v>104</v>
      </c>
      <c r="B105">
        <f>Nodes!D108</f>
        <v>4</v>
      </c>
      <c r="C105">
        <f>Nodes!E108</f>
        <v>14.994791666666666</v>
      </c>
      <c r="D105">
        <f>Nodes!F108</f>
        <v>67.375</v>
      </c>
    </row>
    <row r="106" spans="1:4" x14ac:dyDescent="0.45">
      <c r="A106">
        <f>Nodes!C109</f>
        <v>105</v>
      </c>
      <c r="B106">
        <f>Nodes!D109</f>
        <v>-4</v>
      </c>
      <c r="C106">
        <f>Nodes!E109</f>
        <v>-14.994791666666666</v>
      </c>
      <c r="D106">
        <f>Nodes!F109</f>
        <v>67.375</v>
      </c>
    </row>
    <row r="107" spans="1:4" x14ac:dyDescent="0.45">
      <c r="A107">
        <f>Nodes!C110</f>
        <v>106</v>
      </c>
      <c r="B107">
        <f>Nodes!D110</f>
        <v>-4</v>
      </c>
      <c r="C107">
        <f>Nodes!E110</f>
        <v>-4</v>
      </c>
      <c r="D107">
        <f>Nodes!F110</f>
        <v>67.375</v>
      </c>
    </row>
    <row r="108" spans="1:4" x14ac:dyDescent="0.45">
      <c r="A108">
        <f>Nodes!C111</f>
        <v>107</v>
      </c>
      <c r="B108">
        <f>Nodes!D111</f>
        <v>-4</v>
      </c>
      <c r="C108">
        <f>Nodes!E111</f>
        <v>4</v>
      </c>
      <c r="D108">
        <f>Nodes!F111</f>
        <v>67.375</v>
      </c>
    </row>
    <row r="109" spans="1:4" x14ac:dyDescent="0.45">
      <c r="A109">
        <f>Nodes!C112</f>
        <v>108</v>
      </c>
      <c r="B109">
        <f>Nodes!D112</f>
        <v>-4</v>
      </c>
      <c r="C109">
        <f>Nodes!E112</f>
        <v>14.994791666666666</v>
      </c>
      <c r="D109">
        <f>Nodes!F112</f>
        <v>67.375</v>
      </c>
    </row>
    <row r="110" spans="1:4" x14ac:dyDescent="0.45">
      <c r="A110">
        <f>Nodes!C113</f>
        <v>109</v>
      </c>
      <c r="B110">
        <f>Nodes!D113</f>
        <v>-15.328125</v>
      </c>
      <c r="C110">
        <f>Nodes!E113</f>
        <v>-14.994791666666666</v>
      </c>
      <c r="D110">
        <f>Nodes!F113</f>
        <v>67.375</v>
      </c>
    </row>
    <row r="111" spans="1:4" x14ac:dyDescent="0.45">
      <c r="A111">
        <f>Nodes!C114</f>
        <v>110</v>
      </c>
      <c r="B111">
        <f>Nodes!D114</f>
        <v>-15.328125</v>
      </c>
      <c r="C111">
        <f>Nodes!E114</f>
        <v>-4</v>
      </c>
      <c r="D111">
        <f>Nodes!F114</f>
        <v>67.375</v>
      </c>
    </row>
    <row r="112" spans="1:4" x14ac:dyDescent="0.45">
      <c r="A112">
        <f>Nodes!C115</f>
        <v>111</v>
      </c>
      <c r="B112">
        <f>Nodes!D115</f>
        <v>-15.328125</v>
      </c>
      <c r="C112">
        <f>Nodes!E115</f>
        <v>4</v>
      </c>
      <c r="D112">
        <f>Nodes!F115</f>
        <v>67.375</v>
      </c>
    </row>
    <row r="113" spans="1:4" x14ac:dyDescent="0.45">
      <c r="A113">
        <f>Nodes!C116</f>
        <v>112</v>
      </c>
      <c r="B113">
        <f>Nodes!D116</f>
        <v>-15.328125</v>
      </c>
      <c r="C113">
        <f>Nodes!E116</f>
        <v>14.994791666666666</v>
      </c>
      <c r="D113">
        <f>Nodes!F116</f>
        <v>67.375</v>
      </c>
    </row>
    <row r="114" spans="1:4" x14ac:dyDescent="0.45">
      <c r="A114">
        <f>Nodes!C117</f>
        <v>113</v>
      </c>
      <c r="B114">
        <f>Nodes!D117</f>
        <v>15.328125</v>
      </c>
      <c r="C114">
        <f>Nodes!E117</f>
        <v>-14.994791666666666</v>
      </c>
      <c r="D114">
        <f>Nodes!F117</f>
        <v>80.166666666666671</v>
      </c>
    </row>
    <row r="115" spans="1:4" x14ac:dyDescent="0.45">
      <c r="A115">
        <f>Nodes!C118</f>
        <v>114</v>
      </c>
      <c r="B115">
        <f>Nodes!D118</f>
        <v>15.328125</v>
      </c>
      <c r="C115">
        <f>Nodes!E118</f>
        <v>-4</v>
      </c>
      <c r="D115">
        <f>Nodes!F118</f>
        <v>80.166666666666671</v>
      </c>
    </row>
    <row r="116" spans="1:4" x14ac:dyDescent="0.45">
      <c r="A116">
        <f>Nodes!C119</f>
        <v>115</v>
      </c>
      <c r="B116">
        <f>Nodes!D119</f>
        <v>15.328125</v>
      </c>
      <c r="C116">
        <f>Nodes!E119</f>
        <v>4</v>
      </c>
      <c r="D116">
        <f>Nodes!F119</f>
        <v>80.166666666666671</v>
      </c>
    </row>
    <row r="117" spans="1:4" x14ac:dyDescent="0.45">
      <c r="A117">
        <f>Nodes!C120</f>
        <v>116</v>
      </c>
      <c r="B117">
        <f>Nodes!D120</f>
        <v>15.328125</v>
      </c>
      <c r="C117">
        <f>Nodes!E120</f>
        <v>14.994791666666666</v>
      </c>
      <c r="D117">
        <f>Nodes!F120</f>
        <v>80.166666666666671</v>
      </c>
    </row>
    <row r="118" spans="1:4" x14ac:dyDescent="0.45">
      <c r="A118">
        <f>Nodes!C121</f>
        <v>117</v>
      </c>
      <c r="B118">
        <f>Nodes!D121</f>
        <v>4</v>
      </c>
      <c r="C118">
        <f>Nodes!E121</f>
        <v>-14.994791666666666</v>
      </c>
      <c r="D118">
        <f>Nodes!F121</f>
        <v>80.166666666666671</v>
      </c>
    </row>
    <row r="119" spans="1:4" x14ac:dyDescent="0.45">
      <c r="A119">
        <f>Nodes!C122</f>
        <v>118</v>
      </c>
      <c r="B119">
        <f>Nodes!D122</f>
        <v>4</v>
      </c>
      <c r="C119">
        <f>Nodes!E122</f>
        <v>-4</v>
      </c>
      <c r="D119">
        <f>Nodes!F122</f>
        <v>80.166666666666671</v>
      </c>
    </row>
    <row r="120" spans="1:4" x14ac:dyDescent="0.45">
      <c r="A120">
        <f>Nodes!C123</f>
        <v>119</v>
      </c>
      <c r="B120">
        <f>Nodes!D123</f>
        <v>4</v>
      </c>
      <c r="C120">
        <f>Nodes!E123</f>
        <v>4</v>
      </c>
      <c r="D120">
        <f>Nodes!F123</f>
        <v>80.166666666666671</v>
      </c>
    </row>
    <row r="121" spans="1:4" x14ac:dyDescent="0.45">
      <c r="A121">
        <f>Nodes!C124</f>
        <v>120</v>
      </c>
      <c r="B121">
        <f>Nodes!D124</f>
        <v>4</v>
      </c>
      <c r="C121">
        <f>Nodes!E124</f>
        <v>14.994791666666666</v>
      </c>
      <c r="D121">
        <f>Nodes!F124</f>
        <v>80.166666666666671</v>
      </c>
    </row>
    <row r="122" spans="1:4" x14ac:dyDescent="0.45">
      <c r="A122">
        <f>Nodes!C125</f>
        <v>121</v>
      </c>
      <c r="B122">
        <f>Nodes!D125</f>
        <v>-4</v>
      </c>
      <c r="C122">
        <f>Nodes!E125</f>
        <v>-14.994791666666666</v>
      </c>
      <c r="D122">
        <f>Nodes!F125</f>
        <v>80.166666666666671</v>
      </c>
    </row>
    <row r="123" spans="1:4" x14ac:dyDescent="0.45">
      <c r="A123">
        <f>Nodes!C126</f>
        <v>122</v>
      </c>
      <c r="B123">
        <f>Nodes!D126</f>
        <v>-4</v>
      </c>
      <c r="C123">
        <f>Nodes!E126</f>
        <v>-4</v>
      </c>
      <c r="D123">
        <f>Nodes!F126</f>
        <v>80.166666666666671</v>
      </c>
    </row>
    <row r="124" spans="1:4" x14ac:dyDescent="0.45">
      <c r="A124">
        <f>Nodes!C127</f>
        <v>123</v>
      </c>
      <c r="B124">
        <f>Nodes!D127</f>
        <v>-4</v>
      </c>
      <c r="C124">
        <f>Nodes!E127</f>
        <v>4</v>
      </c>
      <c r="D124">
        <f>Nodes!F127</f>
        <v>80.166666666666671</v>
      </c>
    </row>
    <row r="125" spans="1:4" x14ac:dyDescent="0.45">
      <c r="A125">
        <f>Nodes!C128</f>
        <v>124</v>
      </c>
      <c r="B125">
        <f>Nodes!D128</f>
        <v>-4</v>
      </c>
      <c r="C125">
        <f>Nodes!E128</f>
        <v>14.994791666666666</v>
      </c>
      <c r="D125">
        <f>Nodes!F128</f>
        <v>80.166666666666671</v>
      </c>
    </row>
    <row r="126" spans="1:4" x14ac:dyDescent="0.45">
      <c r="A126">
        <f>Nodes!C129</f>
        <v>125</v>
      </c>
      <c r="B126">
        <f>Nodes!D129</f>
        <v>-15.328125</v>
      </c>
      <c r="C126">
        <f>Nodes!E129</f>
        <v>-14.994791666666666</v>
      </c>
      <c r="D126">
        <f>Nodes!F129</f>
        <v>80.166666666666671</v>
      </c>
    </row>
    <row r="127" spans="1:4" x14ac:dyDescent="0.45">
      <c r="A127">
        <f>Nodes!C130</f>
        <v>126</v>
      </c>
      <c r="B127">
        <f>Nodes!D130</f>
        <v>-15.328125</v>
      </c>
      <c r="C127">
        <f>Nodes!E130</f>
        <v>-4</v>
      </c>
      <c r="D127">
        <f>Nodes!F130</f>
        <v>80.166666666666671</v>
      </c>
    </row>
    <row r="128" spans="1:4" x14ac:dyDescent="0.45">
      <c r="A128">
        <f>Nodes!C131</f>
        <v>127</v>
      </c>
      <c r="B128">
        <f>Nodes!D131</f>
        <v>-15.328125</v>
      </c>
      <c r="C128">
        <f>Nodes!E131</f>
        <v>4</v>
      </c>
      <c r="D128">
        <f>Nodes!F131</f>
        <v>80.166666666666671</v>
      </c>
    </row>
    <row r="129" spans="1:4" x14ac:dyDescent="0.45">
      <c r="A129">
        <f>Nodes!C132</f>
        <v>128</v>
      </c>
      <c r="B129">
        <f>Nodes!D132</f>
        <v>-15.328125</v>
      </c>
      <c r="C129">
        <f>Nodes!E132</f>
        <v>14.994791666666666</v>
      </c>
      <c r="D129">
        <f>Nodes!F132</f>
        <v>80.166666666666671</v>
      </c>
    </row>
    <row r="130" spans="1:4" x14ac:dyDescent="0.45">
      <c r="A130">
        <f>Nodes!C133</f>
        <v>129</v>
      </c>
      <c r="B130">
        <f>Nodes!D133</f>
        <v>15.328125</v>
      </c>
      <c r="C130">
        <f>Nodes!E133</f>
        <v>-14.994791666666666</v>
      </c>
      <c r="D130">
        <f>Nodes!F133</f>
        <v>92.375</v>
      </c>
    </row>
    <row r="131" spans="1:4" x14ac:dyDescent="0.45">
      <c r="A131">
        <f>Nodes!C134</f>
        <v>130</v>
      </c>
      <c r="B131">
        <f>Nodes!D134</f>
        <v>15.328125</v>
      </c>
      <c r="C131">
        <f>Nodes!E134</f>
        <v>-4</v>
      </c>
      <c r="D131">
        <f>Nodes!F134</f>
        <v>92.375</v>
      </c>
    </row>
    <row r="132" spans="1:4" x14ac:dyDescent="0.45">
      <c r="A132">
        <f>Nodes!C135</f>
        <v>131</v>
      </c>
      <c r="B132">
        <f>Nodes!D135</f>
        <v>15.328125</v>
      </c>
      <c r="C132">
        <f>Nodes!E135</f>
        <v>4</v>
      </c>
      <c r="D132">
        <f>Nodes!F135</f>
        <v>92.375</v>
      </c>
    </row>
    <row r="133" spans="1:4" x14ac:dyDescent="0.45">
      <c r="A133">
        <f>Nodes!C136</f>
        <v>132</v>
      </c>
      <c r="B133">
        <f>Nodes!D136</f>
        <v>15.328125</v>
      </c>
      <c r="C133">
        <f>Nodes!E136</f>
        <v>14.994791666666666</v>
      </c>
      <c r="D133">
        <f>Nodes!F136</f>
        <v>92.375</v>
      </c>
    </row>
    <row r="134" spans="1:4" x14ac:dyDescent="0.45">
      <c r="A134">
        <f>Nodes!C137</f>
        <v>133</v>
      </c>
      <c r="B134">
        <f>Nodes!D137</f>
        <v>4</v>
      </c>
      <c r="C134">
        <f>Nodes!E137</f>
        <v>-14.994791666666666</v>
      </c>
      <c r="D134">
        <f>Nodes!F137</f>
        <v>92.375</v>
      </c>
    </row>
    <row r="135" spans="1:4" x14ac:dyDescent="0.45">
      <c r="A135">
        <f>Nodes!C138</f>
        <v>134</v>
      </c>
      <c r="B135">
        <f>Nodes!D138</f>
        <v>4</v>
      </c>
      <c r="C135">
        <f>Nodes!E138</f>
        <v>-4</v>
      </c>
      <c r="D135">
        <f>Nodes!F138</f>
        <v>92.375</v>
      </c>
    </row>
    <row r="136" spans="1:4" x14ac:dyDescent="0.45">
      <c r="A136">
        <f>Nodes!C139</f>
        <v>135</v>
      </c>
      <c r="B136">
        <f>Nodes!D139</f>
        <v>4</v>
      </c>
      <c r="C136">
        <f>Nodes!E139</f>
        <v>4</v>
      </c>
      <c r="D136">
        <f>Nodes!F139</f>
        <v>92.375</v>
      </c>
    </row>
    <row r="137" spans="1:4" x14ac:dyDescent="0.45">
      <c r="A137">
        <f>Nodes!C140</f>
        <v>136</v>
      </c>
      <c r="B137">
        <f>Nodes!D140</f>
        <v>4</v>
      </c>
      <c r="C137">
        <f>Nodes!E140</f>
        <v>14.994791666666666</v>
      </c>
      <c r="D137">
        <f>Nodes!F140</f>
        <v>92.375</v>
      </c>
    </row>
    <row r="138" spans="1:4" x14ac:dyDescent="0.45">
      <c r="A138">
        <f>Nodes!C141</f>
        <v>137</v>
      </c>
      <c r="B138">
        <f>Nodes!D141</f>
        <v>-4</v>
      </c>
      <c r="C138">
        <f>Nodes!E141</f>
        <v>-14.994791666666666</v>
      </c>
      <c r="D138">
        <f>Nodes!F141</f>
        <v>92.375</v>
      </c>
    </row>
    <row r="139" spans="1:4" x14ac:dyDescent="0.45">
      <c r="A139">
        <f>Nodes!C142</f>
        <v>138</v>
      </c>
      <c r="B139">
        <f>Nodes!D142</f>
        <v>-4</v>
      </c>
      <c r="C139">
        <f>Nodes!E142</f>
        <v>-4</v>
      </c>
      <c r="D139">
        <f>Nodes!F142</f>
        <v>92.375</v>
      </c>
    </row>
    <row r="140" spans="1:4" x14ac:dyDescent="0.45">
      <c r="A140">
        <f>Nodes!C143</f>
        <v>139</v>
      </c>
      <c r="B140">
        <f>Nodes!D143</f>
        <v>-4</v>
      </c>
      <c r="C140">
        <f>Nodes!E143</f>
        <v>4</v>
      </c>
      <c r="D140">
        <f>Nodes!F143</f>
        <v>92.375</v>
      </c>
    </row>
    <row r="141" spans="1:4" x14ac:dyDescent="0.45">
      <c r="A141">
        <f>Nodes!C144</f>
        <v>140</v>
      </c>
      <c r="B141">
        <f>Nodes!D144</f>
        <v>-4</v>
      </c>
      <c r="C141">
        <f>Nodes!E144</f>
        <v>14.994791666666666</v>
      </c>
      <c r="D141">
        <f>Nodes!F144</f>
        <v>92.375</v>
      </c>
    </row>
    <row r="142" spans="1:4" x14ac:dyDescent="0.45">
      <c r="A142">
        <f>Nodes!C145</f>
        <v>141</v>
      </c>
      <c r="B142">
        <f>Nodes!D145</f>
        <v>-15.328125</v>
      </c>
      <c r="C142">
        <f>Nodes!E145</f>
        <v>-14.994791666666666</v>
      </c>
      <c r="D142">
        <f>Nodes!F145</f>
        <v>92.375</v>
      </c>
    </row>
    <row r="143" spans="1:4" x14ac:dyDescent="0.45">
      <c r="A143">
        <f>Nodes!C146</f>
        <v>142</v>
      </c>
      <c r="B143">
        <f>Nodes!D146</f>
        <v>-15.328125</v>
      </c>
      <c r="C143">
        <f>Nodes!E146</f>
        <v>-4</v>
      </c>
      <c r="D143">
        <f>Nodes!F146</f>
        <v>92.375</v>
      </c>
    </row>
    <row r="144" spans="1:4" x14ac:dyDescent="0.45">
      <c r="A144">
        <f>Nodes!C147</f>
        <v>143</v>
      </c>
      <c r="B144">
        <f>Nodes!D147</f>
        <v>-15.328125</v>
      </c>
      <c r="C144">
        <f>Nodes!E147</f>
        <v>4</v>
      </c>
      <c r="D144">
        <f>Nodes!F147</f>
        <v>92.375</v>
      </c>
    </row>
    <row r="145" spans="1:4" x14ac:dyDescent="0.45">
      <c r="A145">
        <f>Nodes!C148</f>
        <v>144</v>
      </c>
      <c r="B145">
        <f>Nodes!D148</f>
        <v>-15.328125</v>
      </c>
      <c r="C145">
        <f>Nodes!E148</f>
        <v>14.994791666666666</v>
      </c>
      <c r="D145">
        <f>Nodes!F148</f>
        <v>92.375</v>
      </c>
    </row>
    <row r="146" spans="1:4" x14ac:dyDescent="0.45">
      <c r="A146">
        <f>Nodes!C149</f>
        <v>145</v>
      </c>
      <c r="B146">
        <f>Nodes!D149</f>
        <v>15.328125</v>
      </c>
      <c r="C146">
        <f>Nodes!E149</f>
        <v>-14.994791666666666</v>
      </c>
      <c r="D146">
        <f>Nodes!F149</f>
        <v>105.16666666666667</v>
      </c>
    </row>
    <row r="147" spans="1:4" x14ac:dyDescent="0.45">
      <c r="A147">
        <f>Nodes!C150</f>
        <v>146</v>
      </c>
      <c r="B147">
        <f>Nodes!D150</f>
        <v>15.328125</v>
      </c>
      <c r="C147">
        <f>Nodes!E150</f>
        <v>-4</v>
      </c>
      <c r="D147">
        <f>Nodes!F150</f>
        <v>105.16666666666667</v>
      </c>
    </row>
    <row r="148" spans="1:4" x14ac:dyDescent="0.45">
      <c r="A148">
        <f>Nodes!C151</f>
        <v>147</v>
      </c>
      <c r="B148">
        <f>Nodes!D151</f>
        <v>15.328125</v>
      </c>
      <c r="C148">
        <f>Nodes!E151</f>
        <v>4</v>
      </c>
      <c r="D148">
        <f>Nodes!F151</f>
        <v>105.16666666666667</v>
      </c>
    </row>
    <row r="149" spans="1:4" x14ac:dyDescent="0.45">
      <c r="A149">
        <f>Nodes!C152</f>
        <v>148</v>
      </c>
      <c r="B149">
        <f>Nodes!D152</f>
        <v>15.328125</v>
      </c>
      <c r="C149">
        <f>Nodes!E152</f>
        <v>14.994791666666666</v>
      </c>
      <c r="D149">
        <f>Nodes!F152</f>
        <v>105.16666666666667</v>
      </c>
    </row>
    <row r="150" spans="1:4" x14ac:dyDescent="0.45">
      <c r="A150">
        <f>Nodes!C153</f>
        <v>149</v>
      </c>
      <c r="B150">
        <f>Nodes!D153</f>
        <v>4</v>
      </c>
      <c r="C150">
        <f>Nodes!E153</f>
        <v>-14.994791666666666</v>
      </c>
      <c r="D150">
        <f>Nodes!F153</f>
        <v>105.16666666666667</v>
      </c>
    </row>
    <row r="151" spans="1:4" x14ac:dyDescent="0.45">
      <c r="A151">
        <f>Nodes!C154</f>
        <v>150</v>
      </c>
      <c r="B151">
        <f>Nodes!D154</f>
        <v>4</v>
      </c>
      <c r="C151">
        <f>Nodes!E154</f>
        <v>-4</v>
      </c>
      <c r="D151">
        <f>Nodes!F154</f>
        <v>105.16666666666667</v>
      </c>
    </row>
    <row r="152" spans="1:4" x14ac:dyDescent="0.45">
      <c r="A152">
        <f>Nodes!C155</f>
        <v>151</v>
      </c>
      <c r="B152">
        <f>Nodes!D155</f>
        <v>4</v>
      </c>
      <c r="C152">
        <f>Nodes!E155</f>
        <v>4</v>
      </c>
      <c r="D152">
        <f>Nodes!F155</f>
        <v>105.16666666666667</v>
      </c>
    </row>
    <row r="153" spans="1:4" x14ac:dyDescent="0.45">
      <c r="A153">
        <f>Nodes!C156</f>
        <v>152</v>
      </c>
      <c r="B153">
        <f>Nodes!D156</f>
        <v>4</v>
      </c>
      <c r="C153">
        <f>Nodes!E156</f>
        <v>14.994791666666666</v>
      </c>
      <c r="D153">
        <f>Nodes!F156</f>
        <v>105.16666666666667</v>
      </c>
    </row>
    <row r="154" spans="1:4" x14ac:dyDescent="0.45">
      <c r="A154">
        <f>Nodes!C157</f>
        <v>153</v>
      </c>
      <c r="B154">
        <f>Nodes!D157</f>
        <v>-4</v>
      </c>
      <c r="C154">
        <f>Nodes!E157</f>
        <v>-14.994791666666666</v>
      </c>
      <c r="D154">
        <f>Nodes!F157</f>
        <v>105.16666666666667</v>
      </c>
    </row>
    <row r="155" spans="1:4" x14ac:dyDescent="0.45">
      <c r="A155">
        <f>Nodes!C158</f>
        <v>154</v>
      </c>
      <c r="B155">
        <f>Nodes!D158</f>
        <v>-4</v>
      </c>
      <c r="C155">
        <f>Nodes!E158</f>
        <v>-4</v>
      </c>
      <c r="D155">
        <f>Nodes!F158</f>
        <v>105.16666666666667</v>
      </c>
    </row>
    <row r="156" spans="1:4" x14ac:dyDescent="0.45">
      <c r="A156">
        <f>Nodes!C159</f>
        <v>155</v>
      </c>
      <c r="B156">
        <f>Nodes!D159</f>
        <v>-4</v>
      </c>
      <c r="C156">
        <f>Nodes!E159</f>
        <v>4</v>
      </c>
      <c r="D156">
        <f>Nodes!F159</f>
        <v>105.16666666666667</v>
      </c>
    </row>
    <row r="157" spans="1:4" x14ac:dyDescent="0.45">
      <c r="A157">
        <f>Nodes!C160</f>
        <v>156</v>
      </c>
      <c r="B157">
        <f>Nodes!D160</f>
        <v>-4</v>
      </c>
      <c r="C157">
        <f>Nodes!E160</f>
        <v>14.994791666666666</v>
      </c>
      <c r="D157">
        <f>Nodes!F160</f>
        <v>105.16666666666667</v>
      </c>
    </row>
    <row r="158" spans="1:4" x14ac:dyDescent="0.45">
      <c r="A158">
        <f>Nodes!C161</f>
        <v>157</v>
      </c>
      <c r="B158">
        <f>Nodes!D161</f>
        <v>-15.328125</v>
      </c>
      <c r="C158">
        <f>Nodes!E161</f>
        <v>-14.994791666666666</v>
      </c>
      <c r="D158">
        <f>Nodes!F161</f>
        <v>105.16666666666667</v>
      </c>
    </row>
    <row r="159" spans="1:4" x14ac:dyDescent="0.45">
      <c r="A159">
        <f>Nodes!C162</f>
        <v>158</v>
      </c>
      <c r="B159">
        <f>Nodes!D162</f>
        <v>-15.328125</v>
      </c>
      <c r="C159">
        <f>Nodes!E162</f>
        <v>-4</v>
      </c>
      <c r="D159">
        <f>Nodes!F162</f>
        <v>105.16666666666667</v>
      </c>
    </row>
    <row r="160" spans="1:4" x14ac:dyDescent="0.45">
      <c r="A160">
        <f>Nodes!C163</f>
        <v>159</v>
      </c>
      <c r="B160">
        <f>Nodes!D163</f>
        <v>-15.328125</v>
      </c>
      <c r="C160">
        <f>Nodes!E163</f>
        <v>4</v>
      </c>
      <c r="D160">
        <f>Nodes!F163</f>
        <v>105.16666666666667</v>
      </c>
    </row>
    <row r="161" spans="1:4" x14ac:dyDescent="0.45">
      <c r="A161">
        <f>Nodes!C164</f>
        <v>160</v>
      </c>
      <c r="B161">
        <f>Nodes!D164</f>
        <v>-15.328125</v>
      </c>
      <c r="C161">
        <f>Nodes!E164</f>
        <v>14.994791666666666</v>
      </c>
      <c r="D161">
        <f>Nodes!F164</f>
        <v>105.16666666666667</v>
      </c>
    </row>
    <row r="162" spans="1:4" x14ac:dyDescent="0.45">
      <c r="A162">
        <f>Nodes!C165</f>
        <v>161</v>
      </c>
      <c r="B162">
        <f>Nodes!D165</f>
        <v>15.328125</v>
      </c>
      <c r="C162">
        <f>Nodes!E165</f>
        <v>-14.994791666666666</v>
      </c>
      <c r="D162">
        <f>Nodes!F165</f>
        <v>117.375</v>
      </c>
    </row>
    <row r="163" spans="1:4" x14ac:dyDescent="0.45">
      <c r="A163">
        <f>Nodes!C166</f>
        <v>162</v>
      </c>
      <c r="B163">
        <f>Nodes!D166</f>
        <v>15.328125</v>
      </c>
      <c r="C163">
        <f>Nodes!E166</f>
        <v>-4</v>
      </c>
      <c r="D163">
        <f>Nodes!F166</f>
        <v>117.375</v>
      </c>
    </row>
    <row r="164" spans="1:4" x14ac:dyDescent="0.45">
      <c r="A164">
        <f>Nodes!C167</f>
        <v>163</v>
      </c>
      <c r="B164">
        <f>Nodes!D167</f>
        <v>15.328125</v>
      </c>
      <c r="C164">
        <f>Nodes!E167</f>
        <v>4</v>
      </c>
      <c r="D164">
        <f>Nodes!F167</f>
        <v>117.375</v>
      </c>
    </row>
    <row r="165" spans="1:4" x14ac:dyDescent="0.45">
      <c r="A165">
        <f>Nodes!C168</f>
        <v>164</v>
      </c>
      <c r="B165">
        <f>Nodes!D168</f>
        <v>15.328125</v>
      </c>
      <c r="C165">
        <f>Nodes!E168</f>
        <v>14.994791666666666</v>
      </c>
      <c r="D165">
        <f>Nodes!F168</f>
        <v>117.375</v>
      </c>
    </row>
    <row r="166" spans="1:4" x14ac:dyDescent="0.45">
      <c r="A166">
        <f>Nodes!C169</f>
        <v>165</v>
      </c>
      <c r="B166">
        <f>Nodes!D169</f>
        <v>4</v>
      </c>
      <c r="C166">
        <f>Nodes!E169</f>
        <v>-14.994791666666666</v>
      </c>
      <c r="D166">
        <f>Nodes!F169</f>
        <v>117.375</v>
      </c>
    </row>
    <row r="167" spans="1:4" x14ac:dyDescent="0.45">
      <c r="A167">
        <f>Nodes!C170</f>
        <v>166</v>
      </c>
      <c r="B167">
        <f>Nodes!D170</f>
        <v>4</v>
      </c>
      <c r="C167">
        <f>Nodes!E170</f>
        <v>-4</v>
      </c>
      <c r="D167">
        <f>Nodes!F170</f>
        <v>117.375</v>
      </c>
    </row>
    <row r="168" spans="1:4" x14ac:dyDescent="0.45">
      <c r="A168">
        <f>Nodes!C171</f>
        <v>167</v>
      </c>
      <c r="B168">
        <f>Nodes!D171</f>
        <v>4</v>
      </c>
      <c r="C168">
        <f>Nodes!E171</f>
        <v>4</v>
      </c>
      <c r="D168">
        <f>Nodes!F171</f>
        <v>117.375</v>
      </c>
    </row>
    <row r="169" spans="1:4" x14ac:dyDescent="0.45">
      <c r="A169">
        <f>Nodes!C172</f>
        <v>168</v>
      </c>
      <c r="B169">
        <f>Nodes!D172</f>
        <v>4</v>
      </c>
      <c r="C169">
        <f>Nodes!E172</f>
        <v>14.994791666666666</v>
      </c>
      <c r="D169">
        <f>Nodes!F172</f>
        <v>117.375</v>
      </c>
    </row>
    <row r="170" spans="1:4" x14ac:dyDescent="0.45">
      <c r="A170">
        <f>Nodes!C173</f>
        <v>169</v>
      </c>
      <c r="B170">
        <f>Nodes!D173</f>
        <v>-4</v>
      </c>
      <c r="C170">
        <f>Nodes!E173</f>
        <v>-14.994791666666666</v>
      </c>
      <c r="D170">
        <f>Nodes!F173</f>
        <v>117.375</v>
      </c>
    </row>
    <row r="171" spans="1:4" x14ac:dyDescent="0.45">
      <c r="A171">
        <f>Nodes!C174</f>
        <v>170</v>
      </c>
      <c r="B171">
        <f>Nodes!D174</f>
        <v>-4</v>
      </c>
      <c r="C171">
        <f>Nodes!E174</f>
        <v>-4</v>
      </c>
      <c r="D171">
        <f>Nodes!F174</f>
        <v>117.375</v>
      </c>
    </row>
    <row r="172" spans="1:4" x14ac:dyDescent="0.45">
      <c r="A172">
        <f>Nodes!C175</f>
        <v>171</v>
      </c>
      <c r="B172">
        <f>Nodes!D175</f>
        <v>-4</v>
      </c>
      <c r="C172">
        <f>Nodes!E175</f>
        <v>4</v>
      </c>
      <c r="D172">
        <f>Nodes!F175</f>
        <v>117.375</v>
      </c>
    </row>
    <row r="173" spans="1:4" x14ac:dyDescent="0.45">
      <c r="A173">
        <f>Nodes!C176</f>
        <v>172</v>
      </c>
      <c r="B173">
        <f>Nodes!D176</f>
        <v>-4</v>
      </c>
      <c r="C173">
        <f>Nodes!E176</f>
        <v>14.994791666666666</v>
      </c>
      <c r="D173">
        <f>Nodes!F176</f>
        <v>117.375</v>
      </c>
    </row>
    <row r="174" spans="1:4" x14ac:dyDescent="0.45">
      <c r="A174">
        <f>Nodes!C177</f>
        <v>173</v>
      </c>
      <c r="B174">
        <f>Nodes!D177</f>
        <v>-15.328125</v>
      </c>
      <c r="C174">
        <f>Nodes!E177</f>
        <v>-14.994791666666666</v>
      </c>
      <c r="D174">
        <f>Nodes!F177</f>
        <v>117.375</v>
      </c>
    </row>
    <row r="175" spans="1:4" x14ac:dyDescent="0.45">
      <c r="A175">
        <f>Nodes!C178</f>
        <v>174</v>
      </c>
      <c r="B175">
        <f>Nodes!D178</f>
        <v>-15.328125</v>
      </c>
      <c r="C175">
        <f>Nodes!E178</f>
        <v>-4</v>
      </c>
      <c r="D175">
        <f>Nodes!F178</f>
        <v>117.375</v>
      </c>
    </row>
    <row r="176" spans="1:4" x14ac:dyDescent="0.45">
      <c r="A176">
        <f>Nodes!C179</f>
        <v>175</v>
      </c>
      <c r="B176">
        <f>Nodes!D179</f>
        <v>-15.328125</v>
      </c>
      <c r="C176">
        <f>Nodes!E179</f>
        <v>4</v>
      </c>
      <c r="D176">
        <f>Nodes!F179</f>
        <v>117.375</v>
      </c>
    </row>
    <row r="177" spans="1:4" x14ac:dyDescent="0.45">
      <c r="A177">
        <f>Nodes!C180</f>
        <v>176</v>
      </c>
      <c r="B177">
        <f>Nodes!D180</f>
        <v>-15.328125</v>
      </c>
      <c r="C177">
        <f>Nodes!E180</f>
        <v>14.994791666666666</v>
      </c>
      <c r="D177">
        <f>Nodes!F180</f>
        <v>117.375</v>
      </c>
    </row>
    <row r="178" spans="1:4" x14ac:dyDescent="0.45">
      <c r="A178">
        <f>Nodes!C181</f>
        <v>177</v>
      </c>
      <c r="B178">
        <f>Nodes!D181</f>
        <v>15.328125</v>
      </c>
      <c r="C178">
        <f>Nodes!E181</f>
        <v>-14.994791666666666</v>
      </c>
      <c r="D178">
        <f>Nodes!F181</f>
        <v>130.16666666666666</v>
      </c>
    </row>
    <row r="179" spans="1:4" x14ac:dyDescent="0.45">
      <c r="A179">
        <f>Nodes!C182</f>
        <v>178</v>
      </c>
      <c r="B179">
        <f>Nodes!D182</f>
        <v>15.328125</v>
      </c>
      <c r="C179">
        <f>Nodes!E182</f>
        <v>-4</v>
      </c>
      <c r="D179">
        <f>Nodes!F182</f>
        <v>130.16666666666666</v>
      </c>
    </row>
    <row r="180" spans="1:4" x14ac:dyDescent="0.45">
      <c r="A180">
        <f>Nodes!C183</f>
        <v>179</v>
      </c>
      <c r="B180">
        <f>Nodes!D183</f>
        <v>15.328125</v>
      </c>
      <c r="C180">
        <f>Nodes!E183</f>
        <v>4</v>
      </c>
      <c r="D180">
        <f>Nodes!F183</f>
        <v>130.16666666666666</v>
      </c>
    </row>
    <row r="181" spans="1:4" x14ac:dyDescent="0.45">
      <c r="A181">
        <f>Nodes!C184</f>
        <v>180</v>
      </c>
      <c r="B181">
        <f>Nodes!D184</f>
        <v>15.328125</v>
      </c>
      <c r="C181">
        <f>Nodes!E184</f>
        <v>14.994791666666666</v>
      </c>
      <c r="D181">
        <f>Nodes!F184</f>
        <v>130.16666666666666</v>
      </c>
    </row>
    <row r="182" spans="1:4" x14ac:dyDescent="0.45">
      <c r="A182">
        <f>Nodes!C185</f>
        <v>181</v>
      </c>
      <c r="B182">
        <f>Nodes!D185</f>
        <v>4</v>
      </c>
      <c r="C182">
        <f>Nodes!E185</f>
        <v>-14.994791666666666</v>
      </c>
      <c r="D182">
        <f>Nodes!F185</f>
        <v>130.16666666666666</v>
      </c>
    </row>
    <row r="183" spans="1:4" x14ac:dyDescent="0.45">
      <c r="A183">
        <f>Nodes!C186</f>
        <v>182</v>
      </c>
      <c r="B183">
        <f>Nodes!D186</f>
        <v>4</v>
      </c>
      <c r="C183">
        <f>Nodes!E186</f>
        <v>-4</v>
      </c>
      <c r="D183">
        <f>Nodes!F186</f>
        <v>130.16666666666666</v>
      </c>
    </row>
    <row r="184" spans="1:4" x14ac:dyDescent="0.45">
      <c r="A184">
        <f>Nodes!C187</f>
        <v>183</v>
      </c>
      <c r="B184">
        <f>Nodes!D187</f>
        <v>4</v>
      </c>
      <c r="C184">
        <f>Nodes!E187</f>
        <v>4</v>
      </c>
      <c r="D184">
        <f>Nodes!F187</f>
        <v>130.16666666666666</v>
      </c>
    </row>
    <row r="185" spans="1:4" x14ac:dyDescent="0.45">
      <c r="A185">
        <f>Nodes!C188</f>
        <v>184</v>
      </c>
      <c r="B185">
        <f>Nodes!D188</f>
        <v>4</v>
      </c>
      <c r="C185">
        <f>Nodes!E188</f>
        <v>14.994791666666666</v>
      </c>
      <c r="D185">
        <f>Nodes!F188</f>
        <v>130.16666666666666</v>
      </c>
    </row>
    <row r="186" spans="1:4" x14ac:dyDescent="0.45">
      <c r="A186">
        <f>Nodes!C189</f>
        <v>185</v>
      </c>
      <c r="B186">
        <f>Nodes!D189</f>
        <v>-4</v>
      </c>
      <c r="C186">
        <f>Nodes!E189</f>
        <v>-14.994791666666666</v>
      </c>
      <c r="D186">
        <f>Nodes!F189</f>
        <v>130.16666666666666</v>
      </c>
    </row>
    <row r="187" spans="1:4" x14ac:dyDescent="0.45">
      <c r="A187">
        <f>Nodes!C190</f>
        <v>186</v>
      </c>
      <c r="B187">
        <f>Nodes!D190</f>
        <v>-4</v>
      </c>
      <c r="C187">
        <f>Nodes!E190</f>
        <v>-4</v>
      </c>
      <c r="D187">
        <f>Nodes!F190</f>
        <v>130.16666666666666</v>
      </c>
    </row>
    <row r="188" spans="1:4" x14ac:dyDescent="0.45">
      <c r="A188">
        <f>Nodes!C191</f>
        <v>187</v>
      </c>
      <c r="B188">
        <f>Nodes!D191</f>
        <v>-4</v>
      </c>
      <c r="C188">
        <f>Nodes!E191</f>
        <v>4</v>
      </c>
      <c r="D188">
        <f>Nodes!F191</f>
        <v>130.16666666666666</v>
      </c>
    </row>
    <row r="189" spans="1:4" x14ac:dyDescent="0.45">
      <c r="A189">
        <f>Nodes!C192</f>
        <v>188</v>
      </c>
      <c r="B189">
        <f>Nodes!D192</f>
        <v>-4</v>
      </c>
      <c r="C189">
        <f>Nodes!E192</f>
        <v>14.994791666666666</v>
      </c>
      <c r="D189">
        <f>Nodes!F192</f>
        <v>130.16666666666666</v>
      </c>
    </row>
    <row r="190" spans="1:4" x14ac:dyDescent="0.45">
      <c r="A190">
        <f>Nodes!C193</f>
        <v>189</v>
      </c>
      <c r="B190">
        <f>Nodes!D193</f>
        <v>-15.328125</v>
      </c>
      <c r="C190">
        <f>Nodes!E193</f>
        <v>-14.994791666666666</v>
      </c>
      <c r="D190">
        <f>Nodes!F193</f>
        <v>130.16666666666666</v>
      </c>
    </row>
    <row r="191" spans="1:4" x14ac:dyDescent="0.45">
      <c r="A191">
        <f>Nodes!C194</f>
        <v>190</v>
      </c>
      <c r="B191">
        <f>Nodes!D194</f>
        <v>-15.328125</v>
      </c>
      <c r="C191">
        <f>Nodes!E194</f>
        <v>-4</v>
      </c>
      <c r="D191">
        <f>Nodes!F194</f>
        <v>130.16666666666666</v>
      </c>
    </row>
    <row r="192" spans="1:4" x14ac:dyDescent="0.45">
      <c r="A192">
        <f>Nodes!C195</f>
        <v>191</v>
      </c>
      <c r="B192">
        <f>Nodes!D195</f>
        <v>-15.328125</v>
      </c>
      <c r="C192">
        <f>Nodes!E195</f>
        <v>4</v>
      </c>
      <c r="D192">
        <f>Nodes!F195</f>
        <v>130.16666666666666</v>
      </c>
    </row>
    <row r="193" spans="1:4" x14ac:dyDescent="0.45">
      <c r="A193">
        <f>Nodes!C196</f>
        <v>192</v>
      </c>
      <c r="B193">
        <f>Nodes!D196</f>
        <v>-15.328125</v>
      </c>
      <c r="C193">
        <f>Nodes!E196</f>
        <v>14.994791666666666</v>
      </c>
      <c r="D193">
        <f>Nodes!F196</f>
        <v>130.16666666666666</v>
      </c>
    </row>
    <row r="194" spans="1:4" x14ac:dyDescent="0.45">
      <c r="A194">
        <f>Nodes!C197</f>
        <v>193</v>
      </c>
      <c r="B194">
        <f>Nodes!D197</f>
        <v>15.328125</v>
      </c>
      <c r="C194">
        <f>Nodes!E197</f>
        <v>-14.994791666666666</v>
      </c>
      <c r="D194">
        <f>Nodes!F197</f>
        <v>142.375</v>
      </c>
    </row>
    <row r="195" spans="1:4" x14ac:dyDescent="0.45">
      <c r="A195">
        <f>Nodes!C198</f>
        <v>194</v>
      </c>
      <c r="B195">
        <f>Nodes!D198</f>
        <v>15.328125</v>
      </c>
      <c r="C195">
        <f>Nodes!E198</f>
        <v>-4</v>
      </c>
      <c r="D195">
        <f>Nodes!F198</f>
        <v>142.375</v>
      </c>
    </row>
    <row r="196" spans="1:4" x14ac:dyDescent="0.45">
      <c r="A196">
        <f>Nodes!C199</f>
        <v>195</v>
      </c>
      <c r="B196">
        <f>Nodes!D199</f>
        <v>15.328125</v>
      </c>
      <c r="C196">
        <f>Nodes!E199</f>
        <v>4</v>
      </c>
      <c r="D196">
        <f>Nodes!F199</f>
        <v>142.375</v>
      </c>
    </row>
    <row r="197" spans="1:4" x14ac:dyDescent="0.45">
      <c r="A197">
        <f>Nodes!C200</f>
        <v>196</v>
      </c>
      <c r="B197">
        <f>Nodes!D200</f>
        <v>15.328125</v>
      </c>
      <c r="C197">
        <f>Nodes!E200</f>
        <v>14.994791666666666</v>
      </c>
      <c r="D197">
        <f>Nodes!F200</f>
        <v>142.375</v>
      </c>
    </row>
    <row r="198" spans="1:4" x14ac:dyDescent="0.45">
      <c r="A198">
        <f>Nodes!C201</f>
        <v>197</v>
      </c>
      <c r="B198">
        <f>Nodes!D201</f>
        <v>4</v>
      </c>
      <c r="C198">
        <f>Nodes!E201</f>
        <v>-14.994791666666666</v>
      </c>
      <c r="D198">
        <f>Nodes!F201</f>
        <v>142.375</v>
      </c>
    </row>
    <row r="199" spans="1:4" x14ac:dyDescent="0.45">
      <c r="A199">
        <f>Nodes!C202</f>
        <v>198</v>
      </c>
      <c r="B199">
        <f>Nodes!D202</f>
        <v>4</v>
      </c>
      <c r="C199">
        <f>Nodes!E202</f>
        <v>-4</v>
      </c>
      <c r="D199">
        <f>Nodes!F202</f>
        <v>142.375</v>
      </c>
    </row>
    <row r="200" spans="1:4" x14ac:dyDescent="0.45">
      <c r="A200">
        <f>Nodes!C203</f>
        <v>199</v>
      </c>
      <c r="B200">
        <f>Nodes!D203</f>
        <v>4</v>
      </c>
      <c r="C200">
        <f>Nodes!E203</f>
        <v>4</v>
      </c>
      <c r="D200">
        <f>Nodes!F203</f>
        <v>142.375</v>
      </c>
    </row>
    <row r="201" spans="1:4" x14ac:dyDescent="0.45">
      <c r="A201">
        <f>Nodes!C204</f>
        <v>200</v>
      </c>
      <c r="B201">
        <f>Nodes!D204</f>
        <v>4</v>
      </c>
      <c r="C201">
        <f>Nodes!E204</f>
        <v>14.994791666666666</v>
      </c>
      <c r="D201">
        <f>Nodes!F204</f>
        <v>142.375</v>
      </c>
    </row>
    <row r="202" spans="1:4" x14ac:dyDescent="0.45">
      <c r="A202">
        <f>Nodes!C205</f>
        <v>201</v>
      </c>
      <c r="B202">
        <f>Nodes!D205</f>
        <v>-4</v>
      </c>
      <c r="C202">
        <f>Nodes!E205</f>
        <v>-14.994791666666666</v>
      </c>
      <c r="D202">
        <f>Nodes!F205</f>
        <v>142.375</v>
      </c>
    </row>
    <row r="203" spans="1:4" x14ac:dyDescent="0.45">
      <c r="A203">
        <f>Nodes!C206</f>
        <v>202</v>
      </c>
      <c r="B203">
        <f>Nodes!D206</f>
        <v>-4</v>
      </c>
      <c r="C203">
        <f>Nodes!E206</f>
        <v>-4</v>
      </c>
      <c r="D203">
        <f>Nodes!F206</f>
        <v>142.375</v>
      </c>
    </row>
    <row r="204" spans="1:4" x14ac:dyDescent="0.45">
      <c r="A204">
        <f>Nodes!C207</f>
        <v>203</v>
      </c>
      <c r="B204">
        <f>Nodes!D207</f>
        <v>-4</v>
      </c>
      <c r="C204">
        <f>Nodes!E207</f>
        <v>4</v>
      </c>
      <c r="D204">
        <f>Nodes!F207</f>
        <v>142.375</v>
      </c>
    </row>
    <row r="205" spans="1:4" x14ac:dyDescent="0.45">
      <c r="A205">
        <f>Nodes!C208</f>
        <v>204</v>
      </c>
      <c r="B205">
        <f>Nodes!D208</f>
        <v>-4</v>
      </c>
      <c r="C205">
        <f>Nodes!E208</f>
        <v>14.994791666666666</v>
      </c>
      <c r="D205">
        <f>Nodes!F208</f>
        <v>142.375</v>
      </c>
    </row>
    <row r="206" spans="1:4" x14ac:dyDescent="0.45">
      <c r="A206">
        <f>Nodes!C209</f>
        <v>205</v>
      </c>
      <c r="B206">
        <f>Nodes!D209</f>
        <v>-15.328125</v>
      </c>
      <c r="C206">
        <f>Nodes!E209</f>
        <v>-14.994791666666666</v>
      </c>
      <c r="D206">
        <f>Nodes!F209</f>
        <v>142.375</v>
      </c>
    </row>
    <row r="207" spans="1:4" x14ac:dyDescent="0.45">
      <c r="A207">
        <f>Nodes!C210</f>
        <v>206</v>
      </c>
      <c r="B207">
        <f>Nodes!D210</f>
        <v>-15.328125</v>
      </c>
      <c r="C207">
        <f>Nodes!E210</f>
        <v>-4</v>
      </c>
      <c r="D207">
        <f>Nodes!F210</f>
        <v>142.375</v>
      </c>
    </row>
    <row r="208" spans="1:4" x14ac:dyDescent="0.45">
      <c r="A208">
        <f>Nodes!C211</f>
        <v>207</v>
      </c>
      <c r="B208">
        <f>Nodes!D211</f>
        <v>-15.328125</v>
      </c>
      <c r="C208">
        <f>Nodes!E211</f>
        <v>4</v>
      </c>
      <c r="D208">
        <f>Nodes!F211</f>
        <v>142.375</v>
      </c>
    </row>
    <row r="209" spans="1:4" x14ac:dyDescent="0.45">
      <c r="A209">
        <f>Nodes!C212</f>
        <v>208</v>
      </c>
      <c r="B209">
        <f>Nodes!D212</f>
        <v>-15.328125</v>
      </c>
      <c r="C209">
        <f>Nodes!E212</f>
        <v>14.994791666666666</v>
      </c>
      <c r="D209">
        <f>Nodes!F212</f>
        <v>142.375</v>
      </c>
    </row>
    <row r="210" spans="1:4" x14ac:dyDescent="0.45">
      <c r="A210">
        <f>Nodes!C213</f>
        <v>209</v>
      </c>
      <c r="B210">
        <f>Nodes!D213</f>
        <v>15.328125</v>
      </c>
      <c r="C210">
        <f>Nodes!E213</f>
        <v>-14.994791666666666</v>
      </c>
      <c r="D210">
        <f>Nodes!F213</f>
        <v>155.16666666666666</v>
      </c>
    </row>
    <row r="211" spans="1:4" x14ac:dyDescent="0.45">
      <c r="A211">
        <f>Nodes!C214</f>
        <v>210</v>
      </c>
      <c r="B211">
        <f>Nodes!D214</f>
        <v>15.328125</v>
      </c>
      <c r="C211">
        <f>Nodes!E214</f>
        <v>-4</v>
      </c>
      <c r="D211">
        <f>Nodes!F214</f>
        <v>155.16666666666666</v>
      </c>
    </row>
    <row r="212" spans="1:4" x14ac:dyDescent="0.45">
      <c r="A212">
        <f>Nodes!C215</f>
        <v>211</v>
      </c>
      <c r="B212">
        <f>Nodes!D215</f>
        <v>15.328125</v>
      </c>
      <c r="C212">
        <f>Nodes!E215</f>
        <v>4</v>
      </c>
      <c r="D212">
        <f>Nodes!F215</f>
        <v>155.16666666666666</v>
      </c>
    </row>
    <row r="213" spans="1:4" x14ac:dyDescent="0.45">
      <c r="A213">
        <f>Nodes!C216</f>
        <v>212</v>
      </c>
      <c r="B213">
        <f>Nodes!D216</f>
        <v>15.328125</v>
      </c>
      <c r="C213">
        <f>Nodes!E216</f>
        <v>14.994791666666666</v>
      </c>
      <c r="D213">
        <f>Nodes!F216</f>
        <v>155.16666666666666</v>
      </c>
    </row>
    <row r="214" spans="1:4" x14ac:dyDescent="0.45">
      <c r="A214">
        <f>Nodes!C217</f>
        <v>213</v>
      </c>
      <c r="B214">
        <f>Nodes!D217</f>
        <v>4</v>
      </c>
      <c r="C214">
        <f>Nodes!E217</f>
        <v>-14.994791666666666</v>
      </c>
      <c r="D214">
        <f>Nodes!F217</f>
        <v>155.16666666666666</v>
      </c>
    </row>
    <row r="215" spans="1:4" x14ac:dyDescent="0.45">
      <c r="A215">
        <f>Nodes!C218</f>
        <v>214</v>
      </c>
      <c r="B215">
        <f>Nodes!D218</f>
        <v>4</v>
      </c>
      <c r="C215">
        <f>Nodes!E218</f>
        <v>-4</v>
      </c>
      <c r="D215">
        <f>Nodes!F218</f>
        <v>155.16666666666666</v>
      </c>
    </row>
    <row r="216" spans="1:4" x14ac:dyDescent="0.45">
      <c r="A216">
        <f>Nodes!C219</f>
        <v>215</v>
      </c>
      <c r="B216">
        <f>Nodes!D219</f>
        <v>4</v>
      </c>
      <c r="C216">
        <f>Nodes!E219</f>
        <v>4</v>
      </c>
      <c r="D216">
        <f>Nodes!F219</f>
        <v>155.16666666666666</v>
      </c>
    </row>
    <row r="217" spans="1:4" x14ac:dyDescent="0.45">
      <c r="A217">
        <f>Nodes!C220</f>
        <v>216</v>
      </c>
      <c r="B217">
        <f>Nodes!D220</f>
        <v>4</v>
      </c>
      <c r="C217">
        <f>Nodes!E220</f>
        <v>14.994791666666666</v>
      </c>
      <c r="D217">
        <f>Nodes!F220</f>
        <v>155.16666666666666</v>
      </c>
    </row>
    <row r="218" spans="1:4" x14ac:dyDescent="0.45">
      <c r="A218">
        <f>Nodes!C221</f>
        <v>217</v>
      </c>
      <c r="B218">
        <f>Nodes!D221</f>
        <v>-4</v>
      </c>
      <c r="C218">
        <f>Nodes!E221</f>
        <v>-14.994791666666666</v>
      </c>
      <c r="D218">
        <f>Nodes!F221</f>
        <v>155.16666666666666</v>
      </c>
    </row>
    <row r="219" spans="1:4" x14ac:dyDescent="0.45">
      <c r="A219">
        <f>Nodes!C222</f>
        <v>218</v>
      </c>
      <c r="B219">
        <f>Nodes!D222</f>
        <v>-4</v>
      </c>
      <c r="C219">
        <f>Nodes!E222</f>
        <v>-4</v>
      </c>
      <c r="D219">
        <f>Nodes!F222</f>
        <v>155.16666666666666</v>
      </c>
    </row>
    <row r="220" spans="1:4" x14ac:dyDescent="0.45">
      <c r="A220">
        <f>Nodes!C223</f>
        <v>219</v>
      </c>
      <c r="B220">
        <f>Nodes!D223</f>
        <v>-4</v>
      </c>
      <c r="C220">
        <f>Nodes!E223</f>
        <v>4</v>
      </c>
      <c r="D220">
        <f>Nodes!F223</f>
        <v>155.16666666666666</v>
      </c>
    </row>
    <row r="221" spans="1:4" x14ac:dyDescent="0.45">
      <c r="A221">
        <f>Nodes!C224</f>
        <v>220</v>
      </c>
      <c r="B221">
        <f>Nodes!D224</f>
        <v>-4</v>
      </c>
      <c r="C221">
        <f>Nodes!E224</f>
        <v>14.994791666666666</v>
      </c>
      <c r="D221">
        <f>Nodes!F224</f>
        <v>155.16666666666666</v>
      </c>
    </row>
    <row r="222" spans="1:4" x14ac:dyDescent="0.45">
      <c r="A222">
        <f>Nodes!C225</f>
        <v>221</v>
      </c>
      <c r="B222">
        <f>Nodes!D225</f>
        <v>-15.328125</v>
      </c>
      <c r="C222">
        <f>Nodes!E225</f>
        <v>-14.994791666666666</v>
      </c>
      <c r="D222">
        <f>Nodes!F225</f>
        <v>155.16666666666666</v>
      </c>
    </row>
    <row r="223" spans="1:4" x14ac:dyDescent="0.45">
      <c r="A223">
        <f>Nodes!C226</f>
        <v>222</v>
      </c>
      <c r="B223">
        <f>Nodes!D226</f>
        <v>-15.328125</v>
      </c>
      <c r="C223">
        <f>Nodes!E226</f>
        <v>-4</v>
      </c>
      <c r="D223">
        <f>Nodes!F226</f>
        <v>155.16666666666666</v>
      </c>
    </row>
    <row r="224" spans="1:4" x14ac:dyDescent="0.45">
      <c r="A224">
        <f>Nodes!C227</f>
        <v>223</v>
      </c>
      <c r="B224">
        <f>Nodes!D227</f>
        <v>-15.328125</v>
      </c>
      <c r="C224">
        <f>Nodes!E227</f>
        <v>4</v>
      </c>
      <c r="D224">
        <f>Nodes!F227</f>
        <v>155.16666666666666</v>
      </c>
    </row>
    <row r="225" spans="1:4" x14ac:dyDescent="0.45">
      <c r="A225">
        <f>Nodes!C228</f>
        <v>224</v>
      </c>
      <c r="B225">
        <f>Nodes!D228</f>
        <v>-15.328125</v>
      </c>
      <c r="C225">
        <f>Nodes!E228</f>
        <v>14.994791666666666</v>
      </c>
      <c r="D225">
        <f>Nodes!F228</f>
        <v>155.16666666666666</v>
      </c>
    </row>
    <row r="226" spans="1:4" x14ac:dyDescent="0.45">
      <c r="A226">
        <f>Nodes!C229</f>
        <v>225</v>
      </c>
      <c r="B226">
        <f>Nodes!D229</f>
        <v>15.328125</v>
      </c>
      <c r="C226">
        <f>Nodes!E229</f>
        <v>-14.994791666666666</v>
      </c>
      <c r="D226">
        <f>Nodes!F229</f>
        <v>163.875</v>
      </c>
    </row>
    <row r="227" spans="1:4" x14ac:dyDescent="0.45">
      <c r="A227">
        <f>Nodes!C230</f>
        <v>226</v>
      </c>
      <c r="B227">
        <f>Nodes!D230</f>
        <v>15.328125</v>
      </c>
      <c r="C227">
        <f>Nodes!E230</f>
        <v>-4</v>
      </c>
      <c r="D227">
        <f>Nodes!F230</f>
        <v>163.875</v>
      </c>
    </row>
    <row r="228" spans="1:4" x14ac:dyDescent="0.45">
      <c r="A228">
        <f>Nodes!C231</f>
        <v>227</v>
      </c>
      <c r="B228">
        <f>Nodes!D231</f>
        <v>15.328125</v>
      </c>
      <c r="C228">
        <f>Nodes!E231</f>
        <v>4</v>
      </c>
      <c r="D228">
        <f>Nodes!F231</f>
        <v>163.875</v>
      </c>
    </row>
    <row r="229" spans="1:4" x14ac:dyDescent="0.45">
      <c r="A229">
        <f>Nodes!C232</f>
        <v>228</v>
      </c>
      <c r="B229">
        <f>Nodes!D232</f>
        <v>15.328125</v>
      </c>
      <c r="C229">
        <f>Nodes!E232</f>
        <v>14.994791666666666</v>
      </c>
      <c r="D229">
        <f>Nodes!F232</f>
        <v>163.875</v>
      </c>
    </row>
    <row r="230" spans="1:4" x14ac:dyDescent="0.45">
      <c r="A230">
        <f>Nodes!C233</f>
        <v>229</v>
      </c>
      <c r="B230">
        <f>Nodes!D233</f>
        <v>4</v>
      </c>
      <c r="C230">
        <f>Nodes!E233</f>
        <v>-14.994791666666666</v>
      </c>
      <c r="D230">
        <f>Nodes!F233</f>
        <v>163.875</v>
      </c>
    </row>
    <row r="231" spans="1:4" x14ac:dyDescent="0.45">
      <c r="A231">
        <f>Nodes!C234</f>
        <v>230</v>
      </c>
      <c r="B231">
        <f>Nodes!D234</f>
        <v>4</v>
      </c>
      <c r="C231">
        <f>Nodes!E234</f>
        <v>-4</v>
      </c>
      <c r="D231">
        <f>Nodes!F234</f>
        <v>163.875</v>
      </c>
    </row>
    <row r="232" spans="1:4" x14ac:dyDescent="0.45">
      <c r="A232">
        <f>Nodes!C235</f>
        <v>231</v>
      </c>
      <c r="B232">
        <f>Nodes!D235</f>
        <v>4</v>
      </c>
      <c r="C232">
        <f>Nodes!E235</f>
        <v>4</v>
      </c>
      <c r="D232">
        <f>Nodes!F235</f>
        <v>163.875</v>
      </c>
    </row>
    <row r="233" spans="1:4" x14ac:dyDescent="0.45">
      <c r="A233">
        <f>Nodes!C236</f>
        <v>232</v>
      </c>
      <c r="B233">
        <f>Nodes!D236</f>
        <v>4</v>
      </c>
      <c r="C233">
        <f>Nodes!E236</f>
        <v>14.994791666666666</v>
      </c>
      <c r="D233">
        <f>Nodes!F236</f>
        <v>163.875</v>
      </c>
    </row>
    <row r="234" spans="1:4" x14ac:dyDescent="0.45">
      <c r="A234">
        <f>Nodes!C237</f>
        <v>233</v>
      </c>
      <c r="B234">
        <f>Nodes!D237</f>
        <v>-4</v>
      </c>
      <c r="C234">
        <f>Nodes!E237</f>
        <v>-14.994791666666666</v>
      </c>
      <c r="D234">
        <f>Nodes!F237</f>
        <v>163.875</v>
      </c>
    </row>
    <row r="235" spans="1:4" x14ac:dyDescent="0.45">
      <c r="A235">
        <f>Nodes!C238</f>
        <v>234</v>
      </c>
      <c r="B235">
        <f>Nodes!D238</f>
        <v>-4</v>
      </c>
      <c r="C235">
        <f>Nodes!E238</f>
        <v>-4</v>
      </c>
      <c r="D235">
        <f>Nodes!F238</f>
        <v>163.875</v>
      </c>
    </row>
    <row r="236" spans="1:4" x14ac:dyDescent="0.45">
      <c r="A236">
        <f>Nodes!C239</f>
        <v>235</v>
      </c>
      <c r="B236">
        <f>Nodes!D239</f>
        <v>-4</v>
      </c>
      <c r="C236">
        <f>Nodes!E239</f>
        <v>4</v>
      </c>
      <c r="D236">
        <f>Nodes!F239</f>
        <v>163.875</v>
      </c>
    </row>
    <row r="237" spans="1:4" x14ac:dyDescent="0.45">
      <c r="A237">
        <f>Nodes!C240</f>
        <v>236</v>
      </c>
      <c r="B237">
        <f>Nodes!D240</f>
        <v>-4</v>
      </c>
      <c r="C237">
        <f>Nodes!E240</f>
        <v>14.994791666666666</v>
      </c>
      <c r="D237">
        <f>Nodes!F240</f>
        <v>163.875</v>
      </c>
    </row>
    <row r="238" spans="1:4" x14ac:dyDescent="0.45">
      <c r="A238">
        <f>Nodes!C241</f>
        <v>237</v>
      </c>
      <c r="B238">
        <f>Nodes!D241</f>
        <v>-15.328125</v>
      </c>
      <c r="C238">
        <f>Nodes!E241</f>
        <v>-14.994791666666666</v>
      </c>
      <c r="D238">
        <f>Nodes!F241</f>
        <v>163.875</v>
      </c>
    </row>
    <row r="239" spans="1:4" x14ac:dyDescent="0.45">
      <c r="A239">
        <f>Nodes!C242</f>
        <v>238</v>
      </c>
      <c r="B239">
        <f>Nodes!D242</f>
        <v>-15.328125</v>
      </c>
      <c r="C239">
        <f>Nodes!E242</f>
        <v>-4</v>
      </c>
      <c r="D239">
        <f>Nodes!F242</f>
        <v>163.875</v>
      </c>
    </row>
    <row r="240" spans="1:4" x14ac:dyDescent="0.45">
      <c r="A240">
        <f>Nodes!C243</f>
        <v>239</v>
      </c>
      <c r="B240">
        <f>Nodes!D243</f>
        <v>-15.328125</v>
      </c>
      <c r="C240">
        <f>Nodes!E243</f>
        <v>4</v>
      </c>
      <c r="D240">
        <f>Nodes!F243</f>
        <v>163.875</v>
      </c>
    </row>
    <row r="241" spans="1:4" x14ac:dyDescent="0.45">
      <c r="A241">
        <f>Nodes!C244</f>
        <v>240</v>
      </c>
      <c r="B241">
        <f>Nodes!D244</f>
        <v>-15.328125</v>
      </c>
      <c r="C241">
        <f>Nodes!E244</f>
        <v>14.994791666666666</v>
      </c>
      <c r="D241">
        <f>Nodes!F244</f>
        <v>163.875</v>
      </c>
    </row>
    <row r="242" spans="1:4" x14ac:dyDescent="0.45">
      <c r="A242">
        <f>Nodes!C245</f>
        <v>241</v>
      </c>
      <c r="B242">
        <f>Nodes!D245</f>
        <v>13.75</v>
      </c>
      <c r="C242">
        <f>Nodes!E245</f>
        <v>-13.416666666666666</v>
      </c>
      <c r="D242">
        <f>Nodes!F245</f>
        <v>173.16666666666666</v>
      </c>
    </row>
    <row r="243" spans="1:4" x14ac:dyDescent="0.45">
      <c r="A243">
        <f>Nodes!C246</f>
        <v>242</v>
      </c>
      <c r="B243">
        <f>Nodes!D246</f>
        <v>13.75</v>
      </c>
      <c r="C243">
        <f>Nodes!E246</f>
        <v>-4</v>
      </c>
      <c r="D243">
        <f>Nodes!F246</f>
        <v>173.16666666666666</v>
      </c>
    </row>
    <row r="244" spans="1:4" x14ac:dyDescent="0.45">
      <c r="A244">
        <f>Nodes!C247</f>
        <v>243</v>
      </c>
      <c r="B244">
        <f>Nodes!D247</f>
        <v>13.75</v>
      </c>
      <c r="C244">
        <f>Nodes!E247</f>
        <v>4</v>
      </c>
      <c r="D244">
        <f>Nodes!F247</f>
        <v>173.16666666666666</v>
      </c>
    </row>
    <row r="245" spans="1:4" x14ac:dyDescent="0.45">
      <c r="A245">
        <f>Nodes!C248</f>
        <v>244</v>
      </c>
      <c r="B245">
        <f>Nodes!D248</f>
        <v>13.75</v>
      </c>
      <c r="C245">
        <f>Nodes!E248</f>
        <v>13.416666666666666</v>
      </c>
      <c r="D245">
        <f>Nodes!F248</f>
        <v>173.16666666666666</v>
      </c>
    </row>
    <row r="246" spans="1:4" x14ac:dyDescent="0.45">
      <c r="A246">
        <f>Nodes!C249</f>
        <v>245</v>
      </c>
      <c r="B246">
        <f>Nodes!D249</f>
        <v>4</v>
      </c>
      <c r="C246">
        <f>Nodes!E249</f>
        <v>-13.416666666666666</v>
      </c>
      <c r="D246">
        <f>Nodes!F249</f>
        <v>173.16666666666666</v>
      </c>
    </row>
    <row r="247" spans="1:4" x14ac:dyDescent="0.45">
      <c r="A247">
        <f>Nodes!C250</f>
        <v>246</v>
      </c>
      <c r="B247">
        <f>Nodes!D250</f>
        <v>4</v>
      </c>
      <c r="C247">
        <f>Nodes!E250</f>
        <v>-4</v>
      </c>
      <c r="D247">
        <f>Nodes!F250</f>
        <v>173.16666666666666</v>
      </c>
    </row>
    <row r="248" spans="1:4" x14ac:dyDescent="0.45">
      <c r="A248">
        <f>Nodes!C251</f>
        <v>247</v>
      </c>
      <c r="B248">
        <f>Nodes!D251</f>
        <v>4</v>
      </c>
      <c r="C248">
        <f>Nodes!E251</f>
        <v>4</v>
      </c>
      <c r="D248">
        <f>Nodes!F251</f>
        <v>173.16666666666666</v>
      </c>
    </row>
    <row r="249" spans="1:4" x14ac:dyDescent="0.45">
      <c r="A249">
        <f>Nodes!C252</f>
        <v>248</v>
      </c>
      <c r="B249">
        <f>Nodes!D252</f>
        <v>4</v>
      </c>
      <c r="C249">
        <f>Nodes!E252</f>
        <v>13.416666666666666</v>
      </c>
      <c r="D249">
        <f>Nodes!F252</f>
        <v>173.16666666666666</v>
      </c>
    </row>
    <row r="250" spans="1:4" x14ac:dyDescent="0.45">
      <c r="A250">
        <f>Nodes!C253</f>
        <v>249</v>
      </c>
      <c r="B250">
        <f>Nodes!D253</f>
        <v>-4</v>
      </c>
      <c r="C250">
        <f>Nodes!E253</f>
        <v>-13.416666666666666</v>
      </c>
      <c r="D250">
        <f>Nodes!F253</f>
        <v>173.16666666666666</v>
      </c>
    </row>
    <row r="251" spans="1:4" x14ac:dyDescent="0.45">
      <c r="A251">
        <f>Nodes!C254</f>
        <v>250</v>
      </c>
      <c r="B251">
        <f>Nodes!D254</f>
        <v>-4</v>
      </c>
      <c r="C251">
        <f>Nodes!E254</f>
        <v>-4</v>
      </c>
      <c r="D251">
        <f>Nodes!F254</f>
        <v>173.16666666666666</v>
      </c>
    </row>
    <row r="252" spans="1:4" x14ac:dyDescent="0.45">
      <c r="A252">
        <f>Nodes!C255</f>
        <v>251</v>
      </c>
      <c r="B252">
        <f>Nodes!D255</f>
        <v>-4</v>
      </c>
      <c r="C252">
        <f>Nodes!E255</f>
        <v>4</v>
      </c>
      <c r="D252">
        <f>Nodes!F255</f>
        <v>173.16666666666666</v>
      </c>
    </row>
    <row r="253" spans="1:4" x14ac:dyDescent="0.45">
      <c r="A253">
        <f>Nodes!C256</f>
        <v>252</v>
      </c>
      <c r="B253">
        <f>Nodes!D256</f>
        <v>-4</v>
      </c>
      <c r="C253">
        <f>Nodes!E256</f>
        <v>13.416666666666666</v>
      </c>
      <c r="D253">
        <f>Nodes!F256</f>
        <v>173.16666666666666</v>
      </c>
    </row>
    <row r="254" spans="1:4" x14ac:dyDescent="0.45">
      <c r="A254">
        <f>Nodes!C257</f>
        <v>253</v>
      </c>
      <c r="B254">
        <f>Nodes!D257</f>
        <v>-13.75</v>
      </c>
      <c r="C254">
        <f>Nodes!E257</f>
        <v>-13.416666666666666</v>
      </c>
      <c r="D254">
        <f>Nodes!F257</f>
        <v>173.16666666666666</v>
      </c>
    </row>
    <row r="255" spans="1:4" x14ac:dyDescent="0.45">
      <c r="A255">
        <f>Nodes!C258</f>
        <v>254</v>
      </c>
      <c r="B255">
        <f>Nodes!D258</f>
        <v>-13.75</v>
      </c>
      <c r="C255">
        <f>Nodes!E258</f>
        <v>-4</v>
      </c>
      <c r="D255">
        <f>Nodes!F258</f>
        <v>173.16666666666666</v>
      </c>
    </row>
    <row r="256" spans="1:4" x14ac:dyDescent="0.45">
      <c r="A256">
        <f>Nodes!C259</f>
        <v>255</v>
      </c>
      <c r="B256">
        <f>Nodes!D259</f>
        <v>-13.75</v>
      </c>
      <c r="C256">
        <f>Nodes!E259</f>
        <v>4</v>
      </c>
      <c r="D256">
        <f>Nodes!F259</f>
        <v>173.16666666666666</v>
      </c>
    </row>
    <row r="257" spans="1:4" x14ac:dyDescent="0.45">
      <c r="A257">
        <f>Nodes!C260</f>
        <v>256</v>
      </c>
      <c r="B257">
        <f>Nodes!D260</f>
        <v>-13.75</v>
      </c>
      <c r="C257">
        <f>Nodes!E260</f>
        <v>13.416666666666666</v>
      </c>
      <c r="D257">
        <f>Nodes!F260</f>
        <v>173.16666666666666</v>
      </c>
    </row>
    <row r="258" spans="1:4" x14ac:dyDescent="0.45">
      <c r="A258">
        <f>Nodes!C261</f>
        <v>257</v>
      </c>
      <c r="B258">
        <f>Nodes!D261</f>
        <v>13.75</v>
      </c>
      <c r="C258">
        <f>Nodes!E261</f>
        <v>-13.416666666666666</v>
      </c>
      <c r="D258">
        <f>Nodes!F261</f>
        <v>184.625</v>
      </c>
    </row>
    <row r="259" spans="1:4" x14ac:dyDescent="0.45">
      <c r="A259">
        <f>Nodes!C262</f>
        <v>258</v>
      </c>
      <c r="B259">
        <f>Nodes!D262</f>
        <v>13.75</v>
      </c>
      <c r="C259">
        <f>Nodes!E262</f>
        <v>-4</v>
      </c>
      <c r="D259">
        <f>Nodes!F262</f>
        <v>184.625</v>
      </c>
    </row>
    <row r="260" spans="1:4" x14ac:dyDescent="0.45">
      <c r="A260">
        <f>Nodes!C263</f>
        <v>259</v>
      </c>
      <c r="B260">
        <f>Nodes!D263</f>
        <v>13.75</v>
      </c>
      <c r="C260">
        <f>Nodes!E263</f>
        <v>4</v>
      </c>
      <c r="D260">
        <f>Nodes!F263</f>
        <v>184.625</v>
      </c>
    </row>
    <row r="261" spans="1:4" x14ac:dyDescent="0.45">
      <c r="A261">
        <f>Nodes!C264</f>
        <v>260</v>
      </c>
      <c r="B261">
        <f>Nodes!D264</f>
        <v>13.75</v>
      </c>
      <c r="C261">
        <f>Nodes!E264</f>
        <v>13.416666666666666</v>
      </c>
      <c r="D261">
        <f>Nodes!F264</f>
        <v>184.625</v>
      </c>
    </row>
    <row r="262" spans="1:4" x14ac:dyDescent="0.45">
      <c r="A262">
        <f>Nodes!C265</f>
        <v>261</v>
      </c>
      <c r="B262">
        <f>Nodes!D265</f>
        <v>4</v>
      </c>
      <c r="C262">
        <f>Nodes!E265</f>
        <v>-13.416666666666666</v>
      </c>
      <c r="D262">
        <f>Nodes!F265</f>
        <v>184.625</v>
      </c>
    </row>
    <row r="263" spans="1:4" x14ac:dyDescent="0.45">
      <c r="A263">
        <f>Nodes!C266</f>
        <v>262</v>
      </c>
      <c r="B263">
        <f>Nodes!D266</f>
        <v>4</v>
      </c>
      <c r="C263">
        <f>Nodes!E266</f>
        <v>-4</v>
      </c>
      <c r="D263">
        <f>Nodes!F266</f>
        <v>184.625</v>
      </c>
    </row>
    <row r="264" spans="1:4" x14ac:dyDescent="0.45">
      <c r="A264">
        <f>Nodes!C267</f>
        <v>263</v>
      </c>
      <c r="B264">
        <f>Nodes!D267</f>
        <v>4</v>
      </c>
      <c r="C264">
        <f>Nodes!E267</f>
        <v>4</v>
      </c>
      <c r="D264">
        <f>Nodes!F267</f>
        <v>184.625</v>
      </c>
    </row>
    <row r="265" spans="1:4" x14ac:dyDescent="0.45">
      <c r="A265">
        <f>Nodes!C268</f>
        <v>264</v>
      </c>
      <c r="B265">
        <f>Nodes!D268</f>
        <v>4</v>
      </c>
      <c r="C265">
        <f>Nodes!E268</f>
        <v>13.416666666666666</v>
      </c>
      <c r="D265">
        <f>Nodes!F268</f>
        <v>184.625</v>
      </c>
    </row>
    <row r="266" spans="1:4" x14ac:dyDescent="0.45">
      <c r="A266">
        <f>Nodes!C269</f>
        <v>265</v>
      </c>
      <c r="B266">
        <f>Nodes!D269</f>
        <v>-4</v>
      </c>
      <c r="C266">
        <f>Nodes!E269</f>
        <v>-13.416666666666666</v>
      </c>
      <c r="D266">
        <f>Nodes!F269</f>
        <v>184.625</v>
      </c>
    </row>
    <row r="267" spans="1:4" x14ac:dyDescent="0.45">
      <c r="A267">
        <f>Nodes!C270</f>
        <v>266</v>
      </c>
      <c r="B267">
        <f>Nodes!D270</f>
        <v>-4</v>
      </c>
      <c r="C267">
        <f>Nodes!E270</f>
        <v>-4</v>
      </c>
      <c r="D267">
        <f>Nodes!F270</f>
        <v>184.625</v>
      </c>
    </row>
    <row r="268" spans="1:4" x14ac:dyDescent="0.45">
      <c r="A268">
        <f>Nodes!C271</f>
        <v>267</v>
      </c>
      <c r="B268">
        <f>Nodes!D271</f>
        <v>-4</v>
      </c>
      <c r="C268">
        <f>Nodes!E271</f>
        <v>4</v>
      </c>
      <c r="D268">
        <f>Nodes!F271</f>
        <v>184.625</v>
      </c>
    </row>
    <row r="269" spans="1:4" x14ac:dyDescent="0.45">
      <c r="A269">
        <f>Nodes!C272</f>
        <v>268</v>
      </c>
      <c r="B269">
        <f>Nodes!D272</f>
        <v>-4</v>
      </c>
      <c r="C269">
        <f>Nodes!E272</f>
        <v>13.416666666666666</v>
      </c>
      <c r="D269">
        <f>Nodes!F272</f>
        <v>184.625</v>
      </c>
    </row>
    <row r="270" spans="1:4" x14ac:dyDescent="0.45">
      <c r="A270">
        <f>Nodes!C273</f>
        <v>269</v>
      </c>
      <c r="B270">
        <f>Nodes!D273</f>
        <v>-13.75</v>
      </c>
      <c r="C270">
        <f>Nodes!E273</f>
        <v>-13.416666666666666</v>
      </c>
      <c r="D270">
        <f>Nodes!F273</f>
        <v>184.625</v>
      </c>
    </row>
    <row r="271" spans="1:4" x14ac:dyDescent="0.45">
      <c r="A271">
        <f>Nodes!C274</f>
        <v>270</v>
      </c>
      <c r="B271">
        <f>Nodes!D274</f>
        <v>-13.75</v>
      </c>
      <c r="C271">
        <f>Nodes!E274</f>
        <v>-4</v>
      </c>
      <c r="D271">
        <f>Nodes!F274</f>
        <v>184.625</v>
      </c>
    </row>
    <row r="272" spans="1:4" x14ac:dyDescent="0.45">
      <c r="A272">
        <f>Nodes!C275</f>
        <v>271</v>
      </c>
      <c r="B272">
        <f>Nodes!D275</f>
        <v>-13.75</v>
      </c>
      <c r="C272">
        <f>Nodes!E275</f>
        <v>4</v>
      </c>
      <c r="D272">
        <f>Nodes!F275</f>
        <v>184.625</v>
      </c>
    </row>
    <row r="273" spans="1:4" x14ac:dyDescent="0.45">
      <c r="A273">
        <f>Nodes!C276</f>
        <v>272</v>
      </c>
      <c r="B273">
        <f>Nodes!D276</f>
        <v>-13.75</v>
      </c>
      <c r="C273">
        <f>Nodes!E276</f>
        <v>13.416666666666666</v>
      </c>
      <c r="D273">
        <f>Nodes!F276</f>
        <v>184.625</v>
      </c>
    </row>
    <row r="274" spans="1:4" x14ac:dyDescent="0.45">
      <c r="A274">
        <f>Nodes!C277</f>
        <v>273</v>
      </c>
      <c r="B274">
        <f>Nodes!D277</f>
        <v>13.75</v>
      </c>
      <c r="C274">
        <f>Nodes!E277</f>
        <v>-13.416666666666666</v>
      </c>
      <c r="D274">
        <f>Nodes!F277</f>
        <v>196.83333333333334</v>
      </c>
    </row>
    <row r="275" spans="1:4" x14ac:dyDescent="0.45">
      <c r="A275">
        <f>Nodes!C278</f>
        <v>274</v>
      </c>
      <c r="B275">
        <f>Nodes!D278</f>
        <v>13.75</v>
      </c>
      <c r="C275">
        <f>Nodes!E278</f>
        <v>-4</v>
      </c>
      <c r="D275">
        <f>Nodes!F278</f>
        <v>196.83333333333334</v>
      </c>
    </row>
    <row r="276" spans="1:4" x14ac:dyDescent="0.45">
      <c r="A276">
        <f>Nodes!C279</f>
        <v>275</v>
      </c>
      <c r="B276">
        <f>Nodes!D279</f>
        <v>13.75</v>
      </c>
      <c r="C276">
        <f>Nodes!E279</f>
        <v>4</v>
      </c>
      <c r="D276">
        <f>Nodes!F279</f>
        <v>196.83333333333334</v>
      </c>
    </row>
    <row r="277" spans="1:4" x14ac:dyDescent="0.45">
      <c r="A277">
        <f>Nodes!C280</f>
        <v>276</v>
      </c>
      <c r="B277">
        <f>Nodes!D280</f>
        <v>13.75</v>
      </c>
      <c r="C277">
        <f>Nodes!E280</f>
        <v>13.416666666666666</v>
      </c>
      <c r="D277">
        <f>Nodes!F280</f>
        <v>196.83333333333334</v>
      </c>
    </row>
    <row r="278" spans="1:4" x14ac:dyDescent="0.45">
      <c r="A278">
        <f>Nodes!C281</f>
        <v>277</v>
      </c>
      <c r="B278">
        <f>Nodes!D281</f>
        <v>4</v>
      </c>
      <c r="C278">
        <f>Nodes!E281</f>
        <v>-13.416666666666666</v>
      </c>
      <c r="D278">
        <f>Nodes!F281</f>
        <v>196.83333333333334</v>
      </c>
    </row>
    <row r="279" spans="1:4" x14ac:dyDescent="0.45">
      <c r="A279">
        <f>Nodes!C282</f>
        <v>278</v>
      </c>
      <c r="B279">
        <f>Nodes!D282</f>
        <v>4</v>
      </c>
      <c r="C279">
        <f>Nodes!E282</f>
        <v>-4</v>
      </c>
      <c r="D279">
        <f>Nodes!F282</f>
        <v>196.83333333333334</v>
      </c>
    </row>
    <row r="280" spans="1:4" x14ac:dyDescent="0.45">
      <c r="A280">
        <f>Nodes!C283</f>
        <v>279</v>
      </c>
      <c r="B280">
        <f>Nodes!D283</f>
        <v>4</v>
      </c>
      <c r="C280">
        <f>Nodes!E283</f>
        <v>4</v>
      </c>
      <c r="D280">
        <f>Nodes!F283</f>
        <v>196.83333333333334</v>
      </c>
    </row>
    <row r="281" spans="1:4" x14ac:dyDescent="0.45">
      <c r="A281">
        <f>Nodes!C284</f>
        <v>280</v>
      </c>
      <c r="B281">
        <f>Nodes!D284</f>
        <v>4</v>
      </c>
      <c r="C281">
        <f>Nodes!E284</f>
        <v>13.416666666666666</v>
      </c>
      <c r="D281">
        <f>Nodes!F284</f>
        <v>196.83333333333334</v>
      </c>
    </row>
    <row r="282" spans="1:4" x14ac:dyDescent="0.45">
      <c r="A282">
        <f>Nodes!C285</f>
        <v>281</v>
      </c>
      <c r="B282">
        <f>Nodes!D285</f>
        <v>-4</v>
      </c>
      <c r="C282">
        <f>Nodes!E285</f>
        <v>-13.416666666666666</v>
      </c>
      <c r="D282">
        <f>Nodes!F285</f>
        <v>196.83333333333334</v>
      </c>
    </row>
    <row r="283" spans="1:4" x14ac:dyDescent="0.45">
      <c r="A283">
        <f>Nodes!C286</f>
        <v>282</v>
      </c>
      <c r="B283">
        <f>Nodes!D286</f>
        <v>-4</v>
      </c>
      <c r="C283">
        <f>Nodes!E286</f>
        <v>-4</v>
      </c>
      <c r="D283">
        <f>Nodes!F286</f>
        <v>196.83333333333334</v>
      </c>
    </row>
    <row r="284" spans="1:4" x14ac:dyDescent="0.45">
      <c r="A284">
        <f>Nodes!C287</f>
        <v>283</v>
      </c>
      <c r="B284">
        <f>Nodes!D287</f>
        <v>-4</v>
      </c>
      <c r="C284">
        <f>Nodes!E287</f>
        <v>4</v>
      </c>
      <c r="D284">
        <f>Nodes!F287</f>
        <v>196.83333333333334</v>
      </c>
    </row>
    <row r="285" spans="1:4" x14ac:dyDescent="0.45">
      <c r="A285">
        <f>Nodes!C288</f>
        <v>284</v>
      </c>
      <c r="B285">
        <f>Nodes!D288</f>
        <v>-4</v>
      </c>
      <c r="C285">
        <f>Nodes!E288</f>
        <v>13.416666666666666</v>
      </c>
      <c r="D285">
        <f>Nodes!F288</f>
        <v>196.83333333333334</v>
      </c>
    </row>
    <row r="286" spans="1:4" x14ac:dyDescent="0.45">
      <c r="A286">
        <f>Nodes!C289</f>
        <v>285</v>
      </c>
      <c r="B286">
        <f>Nodes!D289</f>
        <v>-13.75</v>
      </c>
      <c r="C286">
        <f>Nodes!E289</f>
        <v>-13.416666666666666</v>
      </c>
      <c r="D286">
        <f>Nodes!F289</f>
        <v>196.83333333333334</v>
      </c>
    </row>
    <row r="287" spans="1:4" x14ac:dyDescent="0.45">
      <c r="A287">
        <f>Nodes!C290</f>
        <v>286</v>
      </c>
      <c r="B287">
        <f>Nodes!D290</f>
        <v>-13.75</v>
      </c>
      <c r="C287">
        <f>Nodes!E290</f>
        <v>-4</v>
      </c>
      <c r="D287">
        <f>Nodes!F290</f>
        <v>196.83333333333334</v>
      </c>
    </row>
    <row r="288" spans="1:4" x14ac:dyDescent="0.45">
      <c r="A288">
        <f>Nodes!C291</f>
        <v>287</v>
      </c>
      <c r="B288">
        <f>Nodes!D291</f>
        <v>-13.75</v>
      </c>
      <c r="C288">
        <f>Nodes!E291</f>
        <v>4</v>
      </c>
      <c r="D288">
        <f>Nodes!F291</f>
        <v>196.83333333333334</v>
      </c>
    </row>
    <row r="289" spans="1:4" x14ac:dyDescent="0.45">
      <c r="A289">
        <f>Nodes!C292</f>
        <v>288</v>
      </c>
      <c r="B289">
        <f>Nodes!D292</f>
        <v>-13.75</v>
      </c>
      <c r="C289">
        <f>Nodes!E292</f>
        <v>13.416666666666666</v>
      </c>
      <c r="D289">
        <f>Nodes!F292</f>
        <v>196.83333333333334</v>
      </c>
    </row>
    <row r="290" spans="1:4" x14ac:dyDescent="0.45">
      <c r="A290">
        <f>Nodes!C413</f>
        <v>289</v>
      </c>
      <c r="B290">
        <f>Nodes!D413</f>
        <v>15.328125</v>
      </c>
      <c r="C290">
        <f>Nodes!E413</f>
        <v>-14.994791666666666</v>
      </c>
      <c r="D290">
        <f>Nodes!F413</f>
        <v>22.833333333333332</v>
      </c>
    </row>
    <row r="291" spans="1:4" x14ac:dyDescent="0.45">
      <c r="A291">
        <f>Nodes!C414</f>
        <v>290</v>
      </c>
      <c r="B291">
        <f>Nodes!D414</f>
        <v>15.328125</v>
      </c>
      <c r="C291">
        <f>Nodes!E414</f>
        <v>14.994791666666666</v>
      </c>
      <c r="D291">
        <f>Nodes!F414</f>
        <v>22.833333333333332</v>
      </c>
    </row>
    <row r="292" spans="1:4" x14ac:dyDescent="0.45">
      <c r="A292">
        <f>Nodes!C415</f>
        <v>291</v>
      </c>
      <c r="B292">
        <f>Nodes!D415</f>
        <v>-15.328125</v>
      </c>
      <c r="C292">
        <f>Nodes!E415</f>
        <v>-14.994791666666666</v>
      </c>
      <c r="D292">
        <f>Nodes!F415</f>
        <v>22.833333333333332</v>
      </c>
    </row>
    <row r="293" spans="1:4" x14ac:dyDescent="0.45">
      <c r="A293">
        <f>Nodes!C416</f>
        <v>292</v>
      </c>
      <c r="B293">
        <f>Nodes!D416</f>
        <v>-15.328125</v>
      </c>
      <c r="C293">
        <f>Nodes!E416</f>
        <v>14.994791666666666</v>
      </c>
      <c r="D293">
        <f>Nodes!F416</f>
        <v>22.833333333333332</v>
      </c>
    </row>
    <row r="294" spans="1:4" x14ac:dyDescent="0.45">
      <c r="A294">
        <f>Nodes!C417</f>
        <v>293</v>
      </c>
      <c r="B294">
        <f>Nodes!D417</f>
        <v>15.328125</v>
      </c>
      <c r="C294">
        <f>Nodes!E417</f>
        <v>-14.994791666666666</v>
      </c>
      <c r="D294">
        <f>Nodes!F417</f>
        <v>60.625</v>
      </c>
    </row>
    <row r="295" spans="1:4" x14ac:dyDescent="0.45">
      <c r="A295">
        <f>Nodes!C418</f>
        <v>294</v>
      </c>
      <c r="B295">
        <f>Nodes!D418</f>
        <v>15.328125</v>
      </c>
      <c r="C295">
        <f>Nodes!E418</f>
        <v>14.994791666666666</v>
      </c>
      <c r="D295">
        <f>Nodes!F418</f>
        <v>60.625</v>
      </c>
    </row>
    <row r="296" spans="1:4" x14ac:dyDescent="0.45">
      <c r="A296">
        <f>Nodes!C419</f>
        <v>295</v>
      </c>
      <c r="B296">
        <f>Nodes!D419</f>
        <v>-15.328125</v>
      </c>
      <c r="C296">
        <f>Nodes!E419</f>
        <v>-14.994791666666666</v>
      </c>
      <c r="D296">
        <f>Nodes!F419</f>
        <v>60.625</v>
      </c>
    </row>
    <row r="297" spans="1:4" x14ac:dyDescent="0.45">
      <c r="A297">
        <f>Nodes!C420</f>
        <v>296</v>
      </c>
      <c r="B297">
        <f>Nodes!D420</f>
        <v>-15.328125</v>
      </c>
      <c r="C297">
        <f>Nodes!E420</f>
        <v>14.994791666666666</v>
      </c>
      <c r="D297">
        <f>Nodes!F420</f>
        <v>60.625</v>
      </c>
    </row>
    <row r="298" spans="1:4" x14ac:dyDescent="0.45">
      <c r="A298">
        <f>Nodes!C421</f>
        <v>297</v>
      </c>
      <c r="B298">
        <f>Nodes!D421</f>
        <v>15.328125</v>
      </c>
      <c r="C298">
        <f>Nodes!E421</f>
        <v>-14.994791666666666</v>
      </c>
      <c r="D298">
        <f>Nodes!F421</f>
        <v>98.125</v>
      </c>
    </row>
    <row r="299" spans="1:4" x14ac:dyDescent="0.45">
      <c r="A299">
        <f>Nodes!C422</f>
        <v>298</v>
      </c>
      <c r="B299">
        <f>Nodes!D422</f>
        <v>15.328125</v>
      </c>
      <c r="C299">
        <f>Nodes!E422</f>
        <v>14.994791666666666</v>
      </c>
      <c r="D299">
        <f>Nodes!F422</f>
        <v>98.125</v>
      </c>
    </row>
    <row r="300" spans="1:4" x14ac:dyDescent="0.45">
      <c r="A300">
        <f>Nodes!C423</f>
        <v>299</v>
      </c>
      <c r="B300">
        <f>Nodes!D423</f>
        <v>-15.328125</v>
      </c>
      <c r="C300">
        <f>Nodes!E423</f>
        <v>-14.994791666666666</v>
      </c>
      <c r="D300">
        <f>Nodes!F423</f>
        <v>98.125</v>
      </c>
    </row>
    <row r="301" spans="1:4" x14ac:dyDescent="0.45">
      <c r="A301">
        <f>Nodes!C424</f>
        <v>300</v>
      </c>
      <c r="B301">
        <f>Nodes!D424</f>
        <v>-15.328125</v>
      </c>
      <c r="C301">
        <f>Nodes!E424</f>
        <v>14.994791666666666</v>
      </c>
      <c r="D301">
        <f>Nodes!F424</f>
        <v>98.125</v>
      </c>
    </row>
    <row r="302" spans="1:4" x14ac:dyDescent="0.45">
      <c r="A302">
        <f>Nodes!C425</f>
        <v>301</v>
      </c>
      <c r="B302">
        <f>Nodes!D425</f>
        <v>15.328125</v>
      </c>
      <c r="C302">
        <f>Nodes!E425</f>
        <v>-14.994791666666666</v>
      </c>
      <c r="D302">
        <f>Nodes!F425</f>
        <v>135.625</v>
      </c>
    </row>
    <row r="303" spans="1:4" x14ac:dyDescent="0.45">
      <c r="A303">
        <f>Nodes!C426</f>
        <v>302</v>
      </c>
      <c r="B303">
        <f>Nodes!D426</f>
        <v>15.328125</v>
      </c>
      <c r="C303">
        <f>Nodes!E426</f>
        <v>14.994791666666666</v>
      </c>
      <c r="D303">
        <f>Nodes!F426</f>
        <v>135.625</v>
      </c>
    </row>
    <row r="304" spans="1:4" x14ac:dyDescent="0.45">
      <c r="A304">
        <f>Nodes!C427</f>
        <v>303</v>
      </c>
      <c r="B304">
        <f>Nodes!D427</f>
        <v>-15.328125</v>
      </c>
      <c r="C304">
        <f>Nodes!E427</f>
        <v>-14.994791666666666</v>
      </c>
      <c r="D304">
        <f>Nodes!F427</f>
        <v>135.625</v>
      </c>
    </row>
    <row r="305" spans="1:4" x14ac:dyDescent="0.45">
      <c r="A305">
        <f>Nodes!C428</f>
        <v>304</v>
      </c>
      <c r="B305">
        <f>Nodes!D428</f>
        <v>-15.328125</v>
      </c>
      <c r="C305">
        <f>Nodes!E428</f>
        <v>14.994791666666666</v>
      </c>
      <c r="D305">
        <f>Nodes!F428</f>
        <v>135.625</v>
      </c>
    </row>
    <row r="306" spans="1:4" x14ac:dyDescent="0.45">
      <c r="A306">
        <f>Nodes!C429</f>
        <v>305</v>
      </c>
      <c r="B306">
        <f>Nodes!D429</f>
        <v>15.328125</v>
      </c>
      <c r="C306">
        <f>Nodes!E429</f>
        <v>-14.994791666666666</v>
      </c>
      <c r="D306">
        <f>Nodes!F429</f>
        <v>167.58333333333334</v>
      </c>
    </row>
    <row r="307" spans="1:4" x14ac:dyDescent="0.45">
      <c r="A307">
        <f>Nodes!C430</f>
        <v>306</v>
      </c>
      <c r="B307">
        <f>Nodes!D430</f>
        <v>15.328125</v>
      </c>
      <c r="C307">
        <f>Nodes!E430</f>
        <v>14.994791666666666</v>
      </c>
      <c r="D307">
        <f>Nodes!F430</f>
        <v>167.58333333333334</v>
      </c>
    </row>
    <row r="308" spans="1:4" x14ac:dyDescent="0.45">
      <c r="A308">
        <f>Nodes!C431</f>
        <v>307</v>
      </c>
      <c r="B308">
        <f>Nodes!D431</f>
        <v>-15.328125</v>
      </c>
      <c r="C308">
        <f>Nodes!E431</f>
        <v>-14.994791666666666</v>
      </c>
      <c r="D308">
        <f>Nodes!F431</f>
        <v>167.58333333333334</v>
      </c>
    </row>
    <row r="309" spans="1:4" x14ac:dyDescent="0.45">
      <c r="A309">
        <f>Nodes!C432</f>
        <v>308</v>
      </c>
      <c r="B309">
        <f>Nodes!D432</f>
        <v>-15.328125</v>
      </c>
      <c r="C309">
        <f>Nodes!E432</f>
        <v>14.994791666666666</v>
      </c>
      <c r="D309">
        <f>Nodes!F432</f>
        <v>167.58333333333334</v>
      </c>
    </row>
    <row r="310" spans="1:4" x14ac:dyDescent="0.45">
      <c r="A310">
        <f>Nodes!C433</f>
        <v>309</v>
      </c>
      <c r="B310">
        <f>Nodes!D433</f>
        <v>13.75</v>
      </c>
      <c r="C310">
        <f>Nodes!E433</f>
        <v>-13.416666666666666</v>
      </c>
      <c r="D310">
        <f>Nodes!F433</f>
        <v>206.66666666666666</v>
      </c>
    </row>
    <row r="311" spans="1:4" x14ac:dyDescent="0.45">
      <c r="A311">
        <f>Nodes!C434</f>
        <v>310</v>
      </c>
      <c r="B311">
        <f>Nodes!D434</f>
        <v>13.75</v>
      </c>
      <c r="C311">
        <f>Nodes!E434</f>
        <v>13.416666666666666</v>
      </c>
      <c r="D311">
        <f>Nodes!F434</f>
        <v>206.66666666666666</v>
      </c>
    </row>
    <row r="312" spans="1:4" x14ac:dyDescent="0.45">
      <c r="A312">
        <f>Nodes!C435</f>
        <v>311</v>
      </c>
      <c r="B312">
        <f>Nodes!D435</f>
        <v>-13.75</v>
      </c>
      <c r="C312">
        <f>Nodes!E435</f>
        <v>-13.416666666666666</v>
      </c>
      <c r="D312">
        <f>Nodes!F435</f>
        <v>206.66666666666666</v>
      </c>
    </row>
    <row r="313" spans="1:4" x14ac:dyDescent="0.45">
      <c r="A313">
        <f>Nodes!C436</f>
        <v>312</v>
      </c>
      <c r="B313">
        <f>Nodes!D436</f>
        <v>-13.75</v>
      </c>
      <c r="C313">
        <f>Nodes!E436</f>
        <v>13.416666666666666</v>
      </c>
      <c r="D313">
        <f>Nodes!F436</f>
        <v>206.66666666666666</v>
      </c>
    </row>
    <row r="314" spans="1:4" x14ac:dyDescent="0.45">
      <c r="A314">
        <f>Nodes!C437</f>
        <v>317</v>
      </c>
      <c r="B314">
        <f>Nodes!D437</f>
        <v>15.328125</v>
      </c>
      <c r="C314">
        <f>Nodes!E437</f>
        <v>-4</v>
      </c>
      <c r="D314">
        <f>Nodes!F437</f>
        <v>35.625</v>
      </c>
    </row>
    <row r="315" spans="1:4" x14ac:dyDescent="0.45">
      <c r="A315">
        <f>Nodes!C438</f>
        <v>318</v>
      </c>
      <c r="B315">
        <f>Nodes!D438</f>
        <v>15.328125</v>
      </c>
      <c r="C315">
        <f>Nodes!E438</f>
        <v>4</v>
      </c>
      <c r="D315">
        <f>Nodes!F438</f>
        <v>35.625</v>
      </c>
    </row>
    <row r="316" spans="1:4" x14ac:dyDescent="0.45">
      <c r="A316">
        <f>Nodes!C439</f>
        <v>319</v>
      </c>
      <c r="B316">
        <f>Nodes!D439</f>
        <v>-15.328125</v>
      </c>
      <c r="C316">
        <f>Nodes!E439</f>
        <v>-4</v>
      </c>
      <c r="D316">
        <f>Nodes!F439</f>
        <v>35.625</v>
      </c>
    </row>
    <row r="317" spans="1:4" x14ac:dyDescent="0.45">
      <c r="A317">
        <f>Nodes!C440</f>
        <v>320</v>
      </c>
      <c r="B317">
        <f>Nodes!D440</f>
        <v>-15.328125</v>
      </c>
      <c r="C317">
        <f>Nodes!E440</f>
        <v>4</v>
      </c>
      <c r="D317">
        <f>Nodes!F440</f>
        <v>35.625</v>
      </c>
    </row>
    <row r="318" spans="1:4" x14ac:dyDescent="0.45">
      <c r="A318">
        <f>Nodes!C441</f>
        <v>321</v>
      </c>
      <c r="B318">
        <f>Nodes!D441</f>
        <v>15.328125</v>
      </c>
      <c r="C318">
        <f>Nodes!E441</f>
        <v>-4</v>
      </c>
      <c r="D318">
        <f>Nodes!F441</f>
        <v>73.125</v>
      </c>
    </row>
    <row r="319" spans="1:4" x14ac:dyDescent="0.45">
      <c r="A319">
        <f>Nodes!C442</f>
        <v>322</v>
      </c>
      <c r="B319">
        <f>Nodes!D442</f>
        <v>15.328125</v>
      </c>
      <c r="C319">
        <f>Nodes!E442</f>
        <v>4</v>
      </c>
      <c r="D319">
        <f>Nodes!F442</f>
        <v>73.125</v>
      </c>
    </row>
    <row r="320" spans="1:4" x14ac:dyDescent="0.45">
      <c r="A320">
        <f>Nodes!C443</f>
        <v>323</v>
      </c>
      <c r="B320">
        <f>Nodes!D443</f>
        <v>-15.328125</v>
      </c>
      <c r="C320">
        <f>Nodes!E443</f>
        <v>-4</v>
      </c>
      <c r="D320">
        <f>Nodes!F443</f>
        <v>73.125</v>
      </c>
    </row>
    <row r="321" spans="1:4" x14ac:dyDescent="0.45">
      <c r="A321">
        <f>Nodes!C444</f>
        <v>324</v>
      </c>
      <c r="B321">
        <f>Nodes!D444</f>
        <v>-15.328125</v>
      </c>
      <c r="C321">
        <f>Nodes!E444</f>
        <v>4</v>
      </c>
      <c r="D321">
        <f>Nodes!F444</f>
        <v>73.125</v>
      </c>
    </row>
    <row r="322" spans="1:4" x14ac:dyDescent="0.45">
      <c r="A322">
        <f>Nodes!C445</f>
        <v>325</v>
      </c>
      <c r="B322">
        <f>Nodes!D445</f>
        <v>15.328125</v>
      </c>
      <c r="C322">
        <f>Nodes!E445</f>
        <v>-4</v>
      </c>
      <c r="D322">
        <f>Nodes!F445</f>
        <v>110.625</v>
      </c>
    </row>
    <row r="323" spans="1:4" x14ac:dyDescent="0.45">
      <c r="A323">
        <f>Nodes!C446</f>
        <v>326</v>
      </c>
      <c r="B323">
        <f>Nodes!D446</f>
        <v>15.328125</v>
      </c>
      <c r="C323">
        <f>Nodes!E446</f>
        <v>4</v>
      </c>
      <c r="D323">
        <f>Nodes!F446</f>
        <v>110.625</v>
      </c>
    </row>
    <row r="324" spans="1:4" x14ac:dyDescent="0.45">
      <c r="A324">
        <f>Nodes!C447</f>
        <v>327</v>
      </c>
      <c r="B324">
        <f>Nodes!D447</f>
        <v>-15.328125</v>
      </c>
      <c r="C324">
        <f>Nodes!E447</f>
        <v>-4</v>
      </c>
      <c r="D324">
        <f>Nodes!F447</f>
        <v>110.625</v>
      </c>
    </row>
    <row r="325" spans="1:4" x14ac:dyDescent="0.45">
      <c r="A325">
        <f>Nodes!C448</f>
        <v>328</v>
      </c>
      <c r="B325">
        <f>Nodes!D448</f>
        <v>-15.328125</v>
      </c>
      <c r="C325">
        <f>Nodes!E448</f>
        <v>4</v>
      </c>
      <c r="D325">
        <f>Nodes!F448</f>
        <v>110.625</v>
      </c>
    </row>
    <row r="326" spans="1:4" x14ac:dyDescent="0.45">
      <c r="A326">
        <f>Nodes!C449</f>
        <v>329</v>
      </c>
      <c r="B326">
        <f>Nodes!D449</f>
        <v>15.328125</v>
      </c>
      <c r="C326">
        <f>Nodes!E449</f>
        <v>-4</v>
      </c>
      <c r="D326">
        <f>Nodes!F449</f>
        <v>148.125</v>
      </c>
    </row>
    <row r="327" spans="1:4" x14ac:dyDescent="0.45">
      <c r="A327">
        <f>Nodes!C450</f>
        <v>330</v>
      </c>
      <c r="B327">
        <f>Nodes!D450</f>
        <v>15.328125</v>
      </c>
      <c r="C327">
        <f>Nodes!E450</f>
        <v>4</v>
      </c>
      <c r="D327">
        <f>Nodes!F450</f>
        <v>148.125</v>
      </c>
    </row>
    <row r="328" spans="1:4" x14ac:dyDescent="0.45">
      <c r="A328">
        <f>Nodes!C451</f>
        <v>331</v>
      </c>
      <c r="B328">
        <f>Nodes!D451</f>
        <v>-15.328125</v>
      </c>
      <c r="C328">
        <f>Nodes!E451</f>
        <v>-4</v>
      </c>
      <c r="D328">
        <f>Nodes!F451</f>
        <v>148.125</v>
      </c>
    </row>
    <row r="329" spans="1:4" x14ac:dyDescent="0.45">
      <c r="A329">
        <f>Nodes!C452</f>
        <v>332</v>
      </c>
      <c r="B329">
        <f>Nodes!D452</f>
        <v>-15.328125</v>
      </c>
      <c r="C329">
        <f>Nodes!E452</f>
        <v>4</v>
      </c>
      <c r="D329">
        <f>Nodes!F452</f>
        <v>148.125</v>
      </c>
    </row>
    <row r="330" spans="1:4" x14ac:dyDescent="0.45">
      <c r="A330">
        <f>Nodes!C453</f>
        <v>333</v>
      </c>
      <c r="B330">
        <f>Nodes!D453</f>
        <v>13.75</v>
      </c>
      <c r="C330">
        <f>Nodes!E453</f>
        <v>-4</v>
      </c>
      <c r="D330">
        <f>Nodes!F453</f>
        <v>167.58333333333334</v>
      </c>
    </row>
    <row r="331" spans="1:4" x14ac:dyDescent="0.45">
      <c r="A331">
        <f>Nodes!C454</f>
        <v>334</v>
      </c>
      <c r="B331">
        <f>Nodes!D454</f>
        <v>13.75</v>
      </c>
      <c r="C331">
        <f>Nodes!E454</f>
        <v>4</v>
      </c>
      <c r="D331">
        <f>Nodes!F454</f>
        <v>167.58333333333334</v>
      </c>
    </row>
    <row r="332" spans="1:4" x14ac:dyDescent="0.45">
      <c r="A332">
        <f>Nodes!C455</f>
        <v>335</v>
      </c>
      <c r="B332">
        <f>Nodes!D455</f>
        <v>-13.75</v>
      </c>
      <c r="C332">
        <f>Nodes!E455</f>
        <v>-4</v>
      </c>
      <c r="D332">
        <f>Nodes!F455</f>
        <v>167.58333333333334</v>
      </c>
    </row>
    <row r="333" spans="1:4" x14ac:dyDescent="0.45">
      <c r="A333">
        <f>Nodes!C456</f>
        <v>336</v>
      </c>
      <c r="B333">
        <f>Nodes!D456</f>
        <v>-13.75</v>
      </c>
      <c r="C333">
        <f>Nodes!E456</f>
        <v>4</v>
      </c>
      <c r="D333">
        <f>Nodes!F456</f>
        <v>167.58333333333334</v>
      </c>
    </row>
    <row r="334" spans="1:4" x14ac:dyDescent="0.45">
      <c r="A334">
        <f>Nodes!C457</f>
        <v>337</v>
      </c>
      <c r="B334">
        <f>Nodes!D457</f>
        <v>4</v>
      </c>
      <c r="C334">
        <f>Nodes!E457</f>
        <v>-14.994791666666666</v>
      </c>
      <c r="D334">
        <f>Nodes!F457</f>
        <v>35.625</v>
      </c>
    </row>
    <row r="335" spans="1:4" x14ac:dyDescent="0.45">
      <c r="A335">
        <f>Nodes!C458</f>
        <v>338</v>
      </c>
      <c r="B335">
        <f>Nodes!D458</f>
        <v>4</v>
      </c>
      <c r="C335">
        <f>Nodes!E458</f>
        <v>14.994791666666666</v>
      </c>
      <c r="D335">
        <f>Nodes!F458</f>
        <v>35.625</v>
      </c>
    </row>
    <row r="336" spans="1:4" x14ac:dyDescent="0.45">
      <c r="A336">
        <f>Nodes!C459</f>
        <v>339</v>
      </c>
      <c r="B336">
        <f>Nodes!D459</f>
        <v>-4</v>
      </c>
      <c r="C336">
        <f>Nodes!E459</f>
        <v>-14.994791666666666</v>
      </c>
      <c r="D336">
        <f>Nodes!F459</f>
        <v>35.625</v>
      </c>
    </row>
    <row r="337" spans="1:4" x14ac:dyDescent="0.45">
      <c r="A337">
        <f>Nodes!C460</f>
        <v>340</v>
      </c>
      <c r="B337">
        <f>Nodes!D460</f>
        <v>-4</v>
      </c>
      <c r="C337">
        <f>Nodes!E460</f>
        <v>14.994791666666666</v>
      </c>
      <c r="D337">
        <f>Nodes!F460</f>
        <v>35.625</v>
      </c>
    </row>
    <row r="338" spans="1:4" x14ac:dyDescent="0.45">
      <c r="A338">
        <f>Nodes!C461</f>
        <v>341</v>
      </c>
      <c r="B338">
        <f>Nodes!D461</f>
        <v>4</v>
      </c>
      <c r="C338">
        <f>Nodes!E461</f>
        <v>-14.994791666666666</v>
      </c>
      <c r="D338">
        <f>Nodes!F461</f>
        <v>73.125</v>
      </c>
    </row>
    <row r="339" spans="1:4" x14ac:dyDescent="0.45">
      <c r="A339">
        <f>Nodes!C462</f>
        <v>342</v>
      </c>
      <c r="B339">
        <f>Nodes!D462</f>
        <v>4</v>
      </c>
      <c r="C339">
        <f>Nodes!E462</f>
        <v>14.994791666666666</v>
      </c>
      <c r="D339">
        <f>Nodes!F462</f>
        <v>73.125</v>
      </c>
    </row>
    <row r="340" spans="1:4" x14ac:dyDescent="0.45">
      <c r="A340">
        <f>Nodes!C463</f>
        <v>343</v>
      </c>
      <c r="B340">
        <f>Nodes!D463</f>
        <v>-4</v>
      </c>
      <c r="C340">
        <f>Nodes!E463</f>
        <v>-14.994791666666666</v>
      </c>
      <c r="D340">
        <f>Nodes!F463</f>
        <v>73.125</v>
      </c>
    </row>
    <row r="341" spans="1:4" x14ac:dyDescent="0.45">
      <c r="A341">
        <f>Nodes!C464</f>
        <v>344</v>
      </c>
      <c r="B341">
        <f>Nodes!D464</f>
        <v>-4</v>
      </c>
      <c r="C341">
        <f>Nodes!E464</f>
        <v>14.994791666666666</v>
      </c>
      <c r="D341">
        <f>Nodes!F464</f>
        <v>73.125</v>
      </c>
    </row>
    <row r="342" spans="1:4" x14ac:dyDescent="0.45">
      <c r="A342">
        <f>Nodes!C465</f>
        <v>345</v>
      </c>
      <c r="B342">
        <f>Nodes!D465</f>
        <v>4</v>
      </c>
      <c r="C342">
        <f>Nodes!E465</f>
        <v>-14.994791666666666</v>
      </c>
      <c r="D342">
        <f>Nodes!F465</f>
        <v>110.625</v>
      </c>
    </row>
    <row r="343" spans="1:4" x14ac:dyDescent="0.45">
      <c r="A343">
        <f>Nodes!C466</f>
        <v>346</v>
      </c>
      <c r="B343">
        <f>Nodes!D466</f>
        <v>4</v>
      </c>
      <c r="C343">
        <f>Nodes!E466</f>
        <v>14.994791666666666</v>
      </c>
      <c r="D343">
        <f>Nodes!F466</f>
        <v>110.625</v>
      </c>
    </row>
    <row r="344" spans="1:4" x14ac:dyDescent="0.45">
      <c r="A344">
        <f>Nodes!C467</f>
        <v>347</v>
      </c>
      <c r="B344">
        <f>Nodes!D467</f>
        <v>-4</v>
      </c>
      <c r="C344">
        <f>Nodes!E467</f>
        <v>-14.994791666666666</v>
      </c>
      <c r="D344">
        <f>Nodes!F467</f>
        <v>110.625</v>
      </c>
    </row>
    <row r="345" spans="1:4" x14ac:dyDescent="0.45">
      <c r="A345">
        <f>Nodes!C468</f>
        <v>348</v>
      </c>
      <c r="B345">
        <f>Nodes!D468</f>
        <v>-4</v>
      </c>
      <c r="C345">
        <f>Nodes!E468</f>
        <v>14.994791666666666</v>
      </c>
      <c r="D345">
        <f>Nodes!F468</f>
        <v>110.625</v>
      </c>
    </row>
    <row r="346" spans="1:4" x14ac:dyDescent="0.45">
      <c r="A346">
        <f>Nodes!C469</f>
        <v>349</v>
      </c>
      <c r="B346">
        <f>Nodes!D469</f>
        <v>4</v>
      </c>
      <c r="C346">
        <f>Nodes!E469</f>
        <v>-14.994791666666666</v>
      </c>
      <c r="D346">
        <f>Nodes!F469</f>
        <v>148.125</v>
      </c>
    </row>
    <row r="347" spans="1:4" x14ac:dyDescent="0.45">
      <c r="A347">
        <f>Nodes!C470</f>
        <v>350</v>
      </c>
      <c r="B347">
        <f>Nodes!D470</f>
        <v>4</v>
      </c>
      <c r="C347">
        <f>Nodes!E470</f>
        <v>14.994791666666666</v>
      </c>
      <c r="D347">
        <f>Nodes!F470</f>
        <v>148.125</v>
      </c>
    </row>
    <row r="348" spans="1:4" x14ac:dyDescent="0.45">
      <c r="A348">
        <f>Nodes!C471</f>
        <v>351</v>
      </c>
      <c r="B348">
        <f>Nodes!D471</f>
        <v>-4</v>
      </c>
      <c r="C348">
        <f>Nodes!E471</f>
        <v>-14.994791666666666</v>
      </c>
      <c r="D348">
        <f>Nodes!F471</f>
        <v>148.125</v>
      </c>
    </row>
    <row r="349" spans="1:4" x14ac:dyDescent="0.45">
      <c r="A349">
        <f>Nodes!C472</f>
        <v>352</v>
      </c>
      <c r="B349">
        <f>Nodes!D472</f>
        <v>-4</v>
      </c>
      <c r="C349">
        <f>Nodes!E472</f>
        <v>14.994791666666666</v>
      </c>
      <c r="D349">
        <f>Nodes!F472</f>
        <v>148.125</v>
      </c>
    </row>
    <row r="350" spans="1:4" x14ac:dyDescent="0.45">
      <c r="A350">
        <f>Nodes!C473</f>
        <v>353</v>
      </c>
      <c r="B350">
        <f>Nodes!D473</f>
        <v>4</v>
      </c>
      <c r="C350">
        <f>Nodes!E473</f>
        <v>-13.416666666666666</v>
      </c>
      <c r="D350">
        <f>Nodes!F473</f>
        <v>167.58333333333334</v>
      </c>
    </row>
    <row r="351" spans="1:4" x14ac:dyDescent="0.45">
      <c r="A351">
        <f>Nodes!C474</f>
        <v>354</v>
      </c>
      <c r="B351">
        <f>Nodes!D474</f>
        <v>4</v>
      </c>
      <c r="C351">
        <f>Nodes!E474</f>
        <v>13.416666666666666</v>
      </c>
      <c r="D351">
        <f>Nodes!F474</f>
        <v>167.58333333333334</v>
      </c>
    </row>
    <row r="352" spans="1:4" x14ac:dyDescent="0.45">
      <c r="A352">
        <f>Nodes!C475</f>
        <v>355</v>
      </c>
      <c r="B352">
        <f>Nodes!D475</f>
        <v>-4</v>
      </c>
      <c r="C352">
        <f>Nodes!E475</f>
        <v>-13.416666666666666</v>
      </c>
      <c r="D352">
        <f>Nodes!F475</f>
        <v>167.58333333333334</v>
      </c>
    </row>
    <row r="353" spans="1:4" x14ac:dyDescent="0.45">
      <c r="A353">
        <f>Nodes!C476</f>
        <v>356</v>
      </c>
      <c r="B353">
        <f>Nodes!D476</f>
        <v>-4</v>
      </c>
      <c r="C353">
        <f>Nodes!E476</f>
        <v>13.416666666666666</v>
      </c>
      <c r="D353">
        <f>Nodes!F476</f>
        <v>167.58333333333334</v>
      </c>
    </row>
    <row r="354" spans="1:4" x14ac:dyDescent="0.45">
      <c r="A354">
        <f>Nodes!C477</f>
        <v>357</v>
      </c>
      <c r="B354">
        <f>Nodes!D477</f>
        <v>4</v>
      </c>
      <c r="C354">
        <f>Nodes!E477</f>
        <v>-4</v>
      </c>
      <c r="D354">
        <f>Nodes!F477</f>
        <v>31.875</v>
      </c>
    </row>
    <row r="355" spans="1:4" x14ac:dyDescent="0.45">
      <c r="A355">
        <f>Nodes!C478</f>
        <v>358</v>
      </c>
      <c r="B355">
        <f>Nodes!D478</f>
        <v>4</v>
      </c>
      <c r="C355">
        <f>Nodes!E478</f>
        <v>4</v>
      </c>
      <c r="D355">
        <f>Nodes!F478</f>
        <v>31.875</v>
      </c>
    </row>
    <row r="356" spans="1:4" x14ac:dyDescent="0.45">
      <c r="A356">
        <f>Nodes!C479</f>
        <v>359</v>
      </c>
      <c r="B356">
        <f>Nodes!D479</f>
        <v>-4</v>
      </c>
      <c r="C356">
        <f>Nodes!E479</f>
        <v>-4</v>
      </c>
      <c r="D356">
        <f>Nodes!F479</f>
        <v>31.875</v>
      </c>
    </row>
    <row r="357" spans="1:4" x14ac:dyDescent="0.45">
      <c r="A357">
        <f>Nodes!C480</f>
        <v>360</v>
      </c>
      <c r="B357">
        <f>Nodes!D480</f>
        <v>-4</v>
      </c>
      <c r="C357">
        <f>Nodes!E480</f>
        <v>4</v>
      </c>
      <c r="D357">
        <f>Nodes!F480</f>
        <v>31.875</v>
      </c>
    </row>
    <row r="358" spans="1:4" x14ac:dyDescent="0.45">
      <c r="A358">
        <f>Nodes!C481</f>
        <v>361</v>
      </c>
      <c r="B358">
        <f>Nodes!D481</f>
        <v>4</v>
      </c>
      <c r="C358">
        <f>Nodes!E481</f>
        <v>-4</v>
      </c>
      <c r="D358">
        <f>Nodes!F481</f>
        <v>69.375</v>
      </c>
    </row>
    <row r="359" spans="1:4" x14ac:dyDescent="0.45">
      <c r="A359">
        <f>Nodes!C482</f>
        <v>362</v>
      </c>
      <c r="B359">
        <f>Nodes!D482</f>
        <v>4</v>
      </c>
      <c r="C359">
        <f>Nodes!E482</f>
        <v>4</v>
      </c>
      <c r="D359">
        <f>Nodes!F482</f>
        <v>69.375</v>
      </c>
    </row>
    <row r="360" spans="1:4" x14ac:dyDescent="0.45">
      <c r="A360">
        <f>Nodes!C483</f>
        <v>363</v>
      </c>
      <c r="B360">
        <f>Nodes!D483</f>
        <v>-4</v>
      </c>
      <c r="C360">
        <f>Nodes!E483</f>
        <v>-4</v>
      </c>
      <c r="D360">
        <f>Nodes!F483</f>
        <v>69.375</v>
      </c>
    </row>
    <row r="361" spans="1:4" x14ac:dyDescent="0.45">
      <c r="A361">
        <f>Nodes!C484</f>
        <v>364</v>
      </c>
      <c r="B361">
        <f>Nodes!D484</f>
        <v>-4</v>
      </c>
      <c r="C361">
        <f>Nodes!E484</f>
        <v>4</v>
      </c>
      <c r="D361">
        <f>Nodes!F484</f>
        <v>69.375</v>
      </c>
    </row>
    <row r="362" spans="1:4" x14ac:dyDescent="0.45">
      <c r="A362">
        <f>Nodes!C485</f>
        <v>365</v>
      </c>
      <c r="B362">
        <f>Nodes!D485</f>
        <v>4</v>
      </c>
      <c r="C362">
        <f>Nodes!E485</f>
        <v>-4</v>
      </c>
      <c r="D362">
        <f>Nodes!F485</f>
        <v>106.875</v>
      </c>
    </row>
    <row r="363" spans="1:4" x14ac:dyDescent="0.45">
      <c r="A363">
        <f>Nodes!C486</f>
        <v>366</v>
      </c>
      <c r="B363">
        <f>Nodes!D486</f>
        <v>4</v>
      </c>
      <c r="C363">
        <f>Nodes!E486</f>
        <v>4</v>
      </c>
      <c r="D363">
        <f>Nodes!F486</f>
        <v>106.875</v>
      </c>
    </row>
    <row r="364" spans="1:4" x14ac:dyDescent="0.45">
      <c r="A364">
        <f>Nodes!C487</f>
        <v>367</v>
      </c>
      <c r="B364">
        <f>Nodes!D487</f>
        <v>-4</v>
      </c>
      <c r="C364">
        <f>Nodes!E487</f>
        <v>-4</v>
      </c>
      <c r="D364">
        <f>Nodes!F487</f>
        <v>106.875</v>
      </c>
    </row>
    <row r="365" spans="1:4" x14ac:dyDescent="0.45">
      <c r="A365">
        <f>Nodes!C488</f>
        <v>368</v>
      </c>
      <c r="B365">
        <f>Nodes!D488</f>
        <v>-4</v>
      </c>
      <c r="C365">
        <f>Nodes!E488</f>
        <v>4</v>
      </c>
      <c r="D365">
        <f>Nodes!F488</f>
        <v>106.875</v>
      </c>
    </row>
    <row r="366" spans="1:4" x14ac:dyDescent="0.45">
      <c r="A366">
        <f>Nodes!C489</f>
        <v>369</v>
      </c>
      <c r="B366">
        <f>Nodes!D489</f>
        <v>4</v>
      </c>
      <c r="C366">
        <f>Nodes!E489</f>
        <v>-4</v>
      </c>
      <c r="D366">
        <f>Nodes!F489</f>
        <v>144.375</v>
      </c>
    </row>
    <row r="367" spans="1:4" x14ac:dyDescent="0.45">
      <c r="A367">
        <f>Nodes!C490</f>
        <v>370</v>
      </c>
      <c r="B367">
        <f>Nodes!D490</f>
        <v>4</v>
      </c>
      <c r="C367">
        <f>Nodes!E490</f>
        <v>4</v>
      </c>
      <c r="D367">
        <f>Nodes!F490</f>
        <v>144.375</v>
      </c>
    </row>
    <row r="368" spans="1:4" x14ac:dyDescent="0.45">
      <c r="A368">
        <f>Nodes!C491</f>
        <v>371</v>
      </c>
      <c r="B368">
        <f>Nodes!D491</f>
        <v>-4</v>
      </c>
      <c r="C368">
        <f>Nodes!E491</f>
        <v>-4</v>
      </c>
      <c r="D368">
        <f>Nodes!F491</f>
        <v>144.375</v>
      </c>
    </row>
    <row r="369" spans="1:4" x14ac:dyDescent="0.45">
      <c r="A369">
        <f>Nodes!C492</f>
        <v>372</v>
      </c>
      <c r="B369">
        <f>Nodes!D492</f>
        <v>-4</v>
      </c>
      <c r="C369">
        <f>Nodes!E492</f>
        <v>4</v>
      </c>
      <c r="D369">
        <f>Nodes!F492</f>
        <v>144.375</v>
      </c>
    </row>
    <row r="370" spans="1:4" x14ac:dyDescent="0.45">
      <c r="A370">
        <f>Nodes!C493</f>
        <v>373</v>
      </c>
      <c r="B370">
        <f>Nodes!D493</f>
        <v>4</v>
      </c>
      <c r="C370">
        <f>Nodes!E493</f>
        <v>-4</v>
      </c>
      <c r="D370">
        <f>Nodes!F493</f>
        <v>174.875</v>
      </c>
    </row>
    <row r="371" spans="1:4" x14ac:dyDescent="0.45">
      <c r="A371">
        <f>Nodes!C494</f>
        <v>374</v>
      </c>
      <c r="B371">
        <f>Nodes!D494</f>
        <v>4</v>
      </c>
      <c r="C371">
        <f>Nodes!E494</f>
        <v>4</v>
      </c>
      <c r="D371">
        <f>Nodes!F494</f>
        <v>174.875</v>
      </c>
    </row>
    <row r="372" spans="1:4" x14ac:dyDescent="0.45">
      <c r="A372">
        <f>Nodes!C495</f>
        <v>375</v>
      </c>
      <c r="B372">
        <f>Nodes!D495</f>
        <v>-4</v>
      </c>
      <c r="C372">
        <f>Nodes!E495</f>
        <v>-4</v>
      </c>
      <c r="D372">
        <f>Nodes!F495</f>
        <v>174.875</v>
      </c>
    </row>
    <row r="373" spans="1:4" x14ac:dyDescent="0.45">
      <c r="A373">
        <f>Nodes!C496</f>
        <v>376</v>
      </c>
      <c r="B373">
        <f>Nodes!D496</f>
        <v>-4</v>
      </c>
      <c r="C373">
        <f>Nodes!E496</f>
        <v>4</v>
      </c>
      <c r="D373">
        <f>Nodes!F496</f>
        <v>174.875</v>
      </c>
    </row>
    <row r="374" spans="1:4" x14ac:dyDescent="0.45">
      <c r="A374">
        <f>Nodes!C293</f>
        <v>377</v>
      </c>
      <c r="B374" s="9">
        <f>Nodes!D293</f>
        <v>13.75</v>
      </c>
      <c r="C374" s="9">
        <f>Nodes!E293</f>
        <v>-13.416666666666666</v>
      </c>
      <c r="D374" s="9">
        <f>Nodes!F293</f>
        <v>217.91666666666666</v>
      </c>
    </row>
    <row r="375" spans="1:4" x14ac:dyDescent="0.45">
      <c r="A375">
        <f>Nodes!C294</f>
        <v>378</v>
      </c>
      <c r="B375" s="9">
        <f>Nodes!D294</f>
        <v>13.75</v>
      </c>
      <c r="C375" s="9">
        <f>Nodes!E294</f>
        <v>13.416666666666666</v>
      </c>
      <c r="D375" s="9">
        <f>Nodes!F294</f>
        <v>217.91666666666666</v>
      </c>
    </row>
    <row r="376" spans="1:4" x14ac:dyDescent="0.45">
      <c r="A376">
        <f>Nodes!C295</f>
        <v>379</v>
      </c>
      <c r="B376" s="9">
        <f>Nodes!D295</f>
        <v>-13.75</v>
      </c>
      <c r="C376" s="9">
        <f>Nodes!E295</f>
        <v>13.416666666666666</v>
      </c>
      <c r="D376" s="9">
        <f>Nodes!F295</f>
        <v>217.91666666666666</v>
      </c>
    </row>
    <row r="377" spans="1:4" x14ac:dyDescent="0.45">
      <c r="A377">
        <f>Nodes!C296</f>
        <v>380</v>
      </c>
      <c r="B377" s="9">
        <f>Nodes!D296</f>
        <v>-13.75</v>
      </c>
      <c r="C377" s="9">
        <f>Nodes!E296</f>
        <v>-13.416666666666666</v>
      </c>
      <c r="D377" s="9">
        <f>Nodes!F296</f>
        <v>217.91666666666666</v>
      </c>
    </row>
    <row r="378" spans="1:4" x14ac:dyDescent="0.45">
      <c r="A378">
        <f>Nodes!C297</f>
        <v>381</v>
      </c>
      <c r="B378" s="9">
        <f>Nodes!D297</f>
        <v>13.75</v>
      </c>
      <c r="C378" s="9">
        <f>Nodes!E297</f>
        <v>-13.416666666666666</v>
      </c>
      <c r="D378" s="9">
        <f>Nodes!F297</f>
        <v>224.5</v>
      </c>
    </row>
    <row r="379" spans="1:4" x14ac:dyDescent="0.45">
      <c r="A379">
        <f>Nodes!C298</f>
        <v>382</v>
      </c>
      <c r="B379" s="9">
        <f>Nodes!D298</f>
        <v>13.75</v>
      </c>
      <c r="C379" s="9">
        <f>Nodes!E298</f>
        <v>-3.375</v>
      </c>
      <c r="D379" s="9">
        <f>Nodes!F298</f>
        <v>224.5</v>
      </c>
    </row>
    <row r="380" spans="1:4" x14ac:dyDescent="0.45">
      <c r="A380">
        <f>Nodes!C299</f>
        <v>383</v>
      </c>
      <c r="B380" s="9">
        <f>Nodes!D299</f>
        <v>13.75</v>
      </c>
      <c r="C380" s="9">
        <f>Nodes!E299</f>
        <v>3.375</v>
      </c>
      <c r="D380" s="9">
        <f>Nodes!F299</f>
        <v>224.5</v>
      </c>
    </row>
    <row r="381" spans="1:4" x14ac:dyDescent="0.45">
      <c r="A381">
        <f>Nodes!C300</f>
        <v>384</v>
      </c>
      <c r="B381" s="9">
        <f>Nodes!D300</f>
        <v>13.75</v>
      </c>
      <c r="C381" s="9">
        <f>Nodes!E300</f>
        <v>13.416666666666666</v>
      </c>
      <c r="D381" s="9">
        <f>Nodes!F300</f>
        <v>224.5</v>
      </c>
    </row>
    <row r="382" spans="1:4" x14ac:dyDescent="0.45">
      <c r="A382">
        <f>Nodes!C301</f>
        <v>385</v>
      </c>
      <c r="B382" s="9">
        <f>Nodes!D301</f>
        <v>-6.916666666666667</v>
      </c>
      <c r="C382" s="9">
        <f>Nodes!E301</f>
        <v>-13.416666666666666</v>
      </c>
      <c r="D382" s="9">
        <f>Nodes!F301</f>
        <v>224.5</v>
      </c>
    </row>
    <row r="383" spans="1:4" x14ac:dyDescent="0.45">
      <c r="A383">
        <f>Nodes!C302</f>
        <v>386</v>
      </c>
      <c r="B383" s="9">
        <f>Nodes!D302</f>
        <v>0</v>
      </c>
      <c r="C383" s="9">
        <f>Nodes!E302</f>
        <v>-13.416666666666666</v>
      </c>
      <c r="D383" s="9">
        <f>Nodes!F302</f>
        <v>224.5</v>
      </c>
    </row>
    <row r="384" spans="1:4" x14ac:dyDescent="0.45">
      <c r="A384">
        <f>Nodes!C303</f>
        <v>387</v>
      </c>
      <c r="B384" s="9">
        <f>Nodes!D303</f>
        <v>6.916666666666667</v>
      </c>
      <c r="C384" s="9">
        <f>Nodes!E303</f>
        <v>-13.416666666666666</v>
      </c>
      <c r="D384" s="9">
        <f>Nodes!F303</f>
        <v>224.5</v>
      </c>
    </row>
    <row r="385" spans="1:4" x14ac:dyDescent="0.45">
      <c r="A385">
        <f>Nodes!C304</f>
        <v>388</v>
      </c>
      <c r="B385" s="9">
        <f>Nodes!D304</f>
        <v>-6.916666666666667</v>
      </c>
      <c r="C385" s="9">
        <f>Nodes!E304</f>
        <v>13.416666666666666</v>
      </c>
      <c r="D385" s="9">
        <f>Nodes!F304</f>
        <v>224.5</v>
      </c>
    </row>
    <row r="386" spans="1:4" x14ac:dyDescent="0.45">
      <c r="A386">
        <f>Nodes!C305</f>
        <v>389</v>
      </c>
      <c r="B386" s="9">
        <f>Nodes!D305</f>
        <v>0</v>
      </c>
      <c r="C386" s="9">
        <f>Nodes!E305</f>
        <v>13.416666666666666</v>
      </c>
      <c r="D386" s="9">
        <f>Nodes!F305</f>
        <v>224.5</v>
      </c>
    </row>
    <row r="387" spans="1:4" x14ac:dyDescent="0.45">
      <c r="A387">
        <f>Nodes!C306</f>
        <v>390</v>
      </c>
      <c r="B387" s="9">
        <f>Nodes!D306</f>
        <v>6.916666666666667</v>
      </c>
      <c r="C387" s="9">
        <f>Nodes!E306</f>
        <v>13.416666666666666</v>
      </c>
      <c r="D387" s="9">
        <f>Nodes!F306</f>
        <v>224.5</v>
      </c>
    </row>
    <row r="388" spans="1:4" x14ac:dyDescent="0.45">
      <c r="A388">
        <f>Nodes!C307</f>
        <v>391</v>
      </c>
      <c r="B388" s="9">
        <f>Nodes!D307</f>
        <v>-13.75</v>
      </c>
      <c r="C388" s="9">
        <f>Nodes!E307</f>
        <v>-13.416666666666666</v>
      </c>
      <c r="D388" s="9">
        <f>Nodes!F307</f>
        <v>224.5</v>
      </c>
    </row>
    <row r="389" spans="1:4" x14ac:dyDescent="0.45">
      <c r="A389">
        <f>Nodes!C308</f>
        <v>392</v>
      </c>
      <c r="B389" s="9">
        <f>Nodes!D308</f>
        <v>-13.75</v>
      </c>
      <c r="C389" s="9">
        <f>Nodes!E308</f>
        <v>-3.375</v>
      </c>
      <c r="D389" s="9">
        <f>Nodes!F308</f>
        <v>224.5</v>
      </c>
    </row>
    <row r="390" spans="1:4" x14ac:dyDescent="0.45">
      <c r="A390">
        <f>Nodes!C309</f>
        <v>393</v>
      </c>
      <c r="B390" s="9">
        <f>Nodes!D309</f>
        <v>-13.75</v>
      </c>
      <c r="C390" s="9">
        <f>Nodes!E309</f>
        <v>3.375</v>
      </c>
      <c r="D390" s="9">
        <f>Nodes!F309</f>
        <v>224.5</v>
      </c>
    </row>
    <row r="391" spans="1:4" x14ac:dyDescent="0.45">
      <c r="A391">
        <f>Nodes!C310</f>
        <v>394</v>
      </c>
      <c r="B391" s="9">
        <f>Nodes!D310</f>
        <v>-13.75</v>
      </c>
      <c r="C391" s="9">
        <f>Nodes!E310</f>
        <v>13.416666666666666</v>
      </c>
      <c r="D391" s="9">
        <f>Nodes!F310</f>
        <v>224.5</v>
      </c>
    </row>
    <row r="392" spans="1:4" x14ac:dyDescent="0.45">
      <c r="A392">
        <f>Nodes!C311</f>
        <v>395</v>
      </c>
      <c r="B392" s="9">
        <f>Nodes!D311</f>
        <v>-13.75</v>
      </c>
      <c r="C392" s="9">
        <f>Nodes!E311</f>
        <v>-6.916666666666667</v>
      </c>
      <c r="D392" s="9">
        <f>Nodes!F311</f>
        <v>224.5</v>
      </c>
    </row>
    <row r="393" spans="1:4" x14ac:dyDescent="0.45">
      <c r="A393">
        <f>Nodes!C312</f>
        <v>396</v>
      </c>
      <c r="B393" s="9">
        <f>Nodes!D312</f>
        <v>-13.75</v>
      </c>
      <c r="C393" s="9">
        <f>Nodes!E312</f>
        <v>0</v>
      </c>
      <c r="D393" s="9">
        <f>Nodes!F312</f>
        <v>224.5</v>
      </c>
    </row>
    <row r="394" spans="1:4" x14ac:dyDescent="0.45">
      <c r="A394">
        <f>Nodes!C313</f>
        <v>397</v>
      </c>
      <c r="B394" s="9">
        <f>Nodes!D313</f>
        <v>-13.75</v>
      </c>
      <c r="C394" s="9">
        <f>Nodes!E313</f>
        <v>6.916666666666667</v>
      </c>
      <c r="D394" s="9">
        <f>Nodes!F313</f>
        <v>224.5</v>
      </c>
    </row>
    <row r="395" spans="1:4" x14ac:dyDescent="0.45">
      <c r="A395">
        <f>Nodes!C314</f>
        <v>398</v>
      </c>
      <c r="B395" s="9">
        <f>Nodes!D314</f>
        <v>13.75</v>
      </c>
      <c r="C395" s="9">
        <f>Nodes!E314</f>
        <v>-6.916666666666667</v>
      </c>
      <c r="D395" s="9">
        <f>Nodes!F314</f>
        <v>224.5</v>
      </c>
    </row>
    <row r="396" spans="1:4" x14ac:dyDescent="0.45">
      <c r="A396">
        <f>Nodes!C315</f>
        <v>399</v>
      </c>
      <c r="B396" s="9">
        <f>Nodes!D315</f>
        <v>13.75</v>
      </c>
      <c r="C396" s="9">
        <f>Nodes!E315</f>
        <v>0</v>
      </c>
      <c r="D396" s="9">
        <f>Nodes!F315</f>
        <v>224.5</v>
      </c>
    </row>
    <row r="397" spans="1:4" x14ac:dyDescent="0.45">
      <c r="A397">
        <f>Nodes!C316</f>
        <v>400</v>
      </c>
      <c r="B397" s="9">
        <f>Nodes!D316</f>
        <v>13.75</v>
      </c>
      <c r="C397" s="9">
        <f>Nodes!E316</f>
        <v>6.916666666666667</v>
      </c>
      <c r="D397" s="9">
        <f>Nodes!F316</f>
        <v>224.5</v>
      </c>
    </row>
    <row r="398" spans="1:4" x14ac:dyDescent="0.45">
      <c r="A398">
        <f>Nodes!C317</f>
        <v>401</v>
      </c>
      <c r="B398" s="9">
        <f>Nodes!D317</f>
        <v>13.75</v>
      </c>
      <c r="C398" s="9">
        <f>Nodes!E317</f>
        <v>-13.416666666666668</v>
      </c>
      <c r="D398" s="9">
        <f>Nodes!F317</f>
        <v>234.16666666666666</v>
      </c>
    </row>
    <row r="399" spans="1:4" x14ac:dyDescent="0.45">
      <c r="A399">
        <f>Nodes!C318</f>
        <v>402</v>
      </c>
      <c r="B399" s="9">
        <f>Nodes!D318</f>
        <v>13.75</v>
      </c>
      <c r="C399" s="9">
        <f>Nodes!E318</f>
        <v>-8.4166666666666679</v>
      </c>
      <c r="D399" s="9">
        <f>Nodes!F318</f>
        <v>234.16666666666666</v>
      </c>
    </row>
    <row r="400" spans="1:4" x14ac:dyDescent="0.45">
      <c r="A400">
        <f>Nodes!C319</f>
        <v>403</v>
      </c>
      <c r="B400" s="9">
        <f>Nodes!D319</f>
        <v>13.75</v>
      </c>
      <c r="C400" s="9">
        <f>Nodes!E319</f>
        <v>-3.875</v>
      </c>
      <c r="D400" s="9">
        <f>Nodes!F319</f>
        <v>234.16666666666666</v>
      </c>
    </row>
    <row r="401" spans="1:4" x14ac:dyDescent="0.45">
      <c r="A401">
        <f>Nodes!C320</f>
        <v>404</v>
      </c>
      <c r="B401" s="9">
        <f>Nodes!D320</f>
        <v>13.75</v>
      </c>
      <c r="C401" s="9">
        <f>Nodes!E320</f>
        <v>3.875</v>
      </c>
      <c r="D401" s="9">
        <f>Nodes!F320</f>
        <v>234.16666666666666</v>
      </c>
    </row>
    <row r="402" spans="1:4" x14ac:dyDescent="0.45">
      <c r="A402">
        <f>Nodes!C321</f>
        <v>405</v>
      </c>
      <c r="B402" s="9">
        <f>Nodes!D321</f>
        <v>13.75</v>
      </c>
      <c r="C402" s="9">
        <f>Nodes!E321</f>
        <v>8.4166666666666679</v>
      </c>
      <c r="D402" s="9">
        <f>Nodes!F321</f>
        <v>234.16666666666666</v>
      </c>
    </row>
    <row r="403" spans="1:4" x14ac:dyDescent="0.45">
      <c r="A403">
        <f>Nodes!C322</f>
        <v>406</v>
      </c>
      <c r="B403" s="9">
        <f>Nodes!D322</f>
        <v>-13.75</v>
      </c>
      <c r="C403" s="9">
        <f>Nodes!E322</f>
        <v>8.4166666666666679</v>
      </c>
      <c r="D403" s="9">
        <f>Nodes!F322</f>
        <v>234.16666666666666</v>
      </c>
    </row>
    <row r="404" spans="1:4" x14ac:dyDescent="0.45">
      <c r="A404">
        <f>Nodes!C323</f>
        <v>407</v>
      </c>
      <c r="B404" s="9">
        <f>Nodes!D323</f>
        <v>-13.75</v>
      </c>
      <c r="C404" s="9">
        <f>Nodes!E323</f>
        <v>3.875</v>
      </c>
      <c r="D404" s="9">
        <f>Nodes!F323</f>
        <v>234.16666666666666</v>
      </c>
    </row>
    <row r="405" spans="1:4" x14ac:dyDescent="0.45">
      <c r="A405">
        <f>Nodes!C324</f>
        <v>408</v>
      </c>
      <c r="B405" s="9">
        <f>Nodes!D324</f>
        <v>-13.75</v>
      </c>
      <c r="C405" s="9">
        <f>Nodes!E324</f>
        <v>-3.875</v>
      </c>
      <c r="D405" s="9">
        <f>Nodes!F324</f>
        <v>234.16666666666666</v>
      </c>
    </row>
    <row r="406" spans="1:4" x14ac:dyDescent="0.45">
      <c r="A406">
        <f>Nodes!C325</f>
        <v>409</v>
      </c>
      <c r="B406" s="9">
        <f>Nodes!D325</f>
        <v>-13.75</v>
      </c>
      <c r="C406" s="9">
        <f>Nodes!E325</f>
        <v>-8.4166666666666679</v>
      </c>
      <c r="D406" s="9">
        <f>Nodes!F325</f>
        <v>234.16666666666666</v>
      </c>
    </row>
    <row r="407" spans="1:4" x14ac:dyDescent="0.45">
      <c r="A407">
        <f>Nodes!C326</f>
        <v>410</v>
      </c>
      <c r="B407" s="9">
        <f>Nodes!D326</f>
        <v>-13.75</v>
      </c>
      <c r="C407" s="9">
        <f>Nodes!E326</f>
        <v>-13.416666666666668</v>
      </c>
      <c r="D407" s="9">
        <f>Nodes!F326</f>
        <v>234.16666666666666</v>
      </c>
    </row>
    <row r="408" spans="1:4" x14ac:dyDescent="0.45">
      <c r="A408">
        <f>Nodes!C327</f>
        <v>411</v>
      </c>
      <c r="B408" s="9">
        <f>Nodes!D327</f>
        <v>13.75</v>
      </c>
      <c r="C408" s="9">
        <f>Nodes!E327</f>
        <v>13.416666666666668</v>
      </c>
      <c r="D408" s="9">
        <f>Nodes!F327</f>
        <v>234.16666666666666</v>
      </c>
    </row>
    <row r="409" spans="1:4" x14ac:dyDescent="0.45">
      <c r="A409">
        <f>Nodes!C328</f>
        <v>412</v>
      </c>
      <c r="B409" s="9">
        <f>Nodes!D328</f>
        <v>4.208333333333333</v>
      </c>
      <c r="C409" s="9">
        <f>Nodes!E328</f>
        <v>13.416666666666668</v>
      </c>
      <c r="D409" s="9">
        <f>Nodes!F328</f>
        <v>234.16666666666666</v>
      </c>
    </row>
    <row r="410" spans="1:4" x14ac:dyDescent="0.45">
      <c r="A410">
        <f>Nodes!C329</f>
        <v>413</v>
      </c>
      <c r="B410" s="9">
        <f>Nodes!D329</f>
        <v>-4.208333333333333</v>
      </c>
      <c r="C410" s="9">
        <f>Nodes!E329</f>
        <v>13.416666666666668</v>
      </c>
      <c r="D410" s="9">
        <f>Nodes!F329</f>
        <v>234.16666666666666</v>
      </c>
    </row>
    <row r="411" spans="1:4" x14ac:dyDescent="0.45">
      <c r="A411">
        <f>Nodes!C330</f>
        <v>414</v>
      </c>
      <c r="B411" s="9">
        <f>Nodes!D330</f>
        <v>-13.75</v>
      </c>
      <c r="C411" s="9">
        <f>Nodes!E330</f>
        <v>13.416666666666668</v>
      </c>
      <c r="D411" s="9">
        <f>Nodes!F330</f>
        <v>234.16666666666666</v>
      </c>
    </row>
    <row r="412" spans="1:4" x14ac:dyDescent="0.45">
      <c r="A412">
        <f>Nodes!C331</f>
        <v>415</v>
      </c>
      <c r="B412" s="9">
        <f>Nodes!D331</f>
        <v>4.208333333333333</v>
      </c>
      <c r="C412" s="9">
        <f>Nodes!E331</f>
        <v>-13.416666666666668</v>
      </c>
      <c r="D412" s="9">
        <f>Nodes!F331</f>
        <v>234.16666666666666</v>
      </c>
    </row>
    <row r="413" spans="1:4" x14ac:dyDescent="0.45">
      <c r="A413">
        <f>Nodes!C332</f>
        <v>416</v>
      </c>
      <c r="B413" s="9">
        <f>Nodes!D332</f>
        <v>-4.208333333333333</v>
      </c>
      <c r="C413" s="9">
        <f>Nodes!E332</f>
        <v>-13.416666666666668</v>
      </c>
      <c r="D413" s="9">
        <f>Nodes!F332</f>
        <v>234.16666666666666</v>
      </c>
    </row>
    <row r="414" spans="1:4" x14ac:dyDescent="0.45">
      <c r="A414">
        <f>Nodes!C333</f>
        <v>417</v>
      </c>
      <c r="B414" s="9">
        <f>Nodes!D333</f>
        <v>-8.4166666666666661</v>
      </c>
      <c r="C414" s="9">
        <f>Nodes!E333</f>
        <v>-8.4166666666666679</v>
      </c>
      <c r="D414" s="9">
        <f>Nodes!F333</f>
        <v>234.16666666666666</v>
      </c>
    </row>
    <row r="415" spans="1:4" x14ac:dyDescent="0.45">
      <c r="A415">
        <f>Nodes!C334</f>
        <v>418</v>
      </c>
      <c r="B415" s="9">
        <f>Nodes!D334</f>
        <v>8.4166666666666661</v>
      </c>
      <c r="C415" s="9">
        <f>Nodes!E334</f>
        <v>-8.4166666666666679</v>
      </c>
      <c r="D415" s="9">
        <f>Nodes!F334</f>
        <v>234.16666666666666</v>
      </c>
    </row>
    <row r="416" spans="1:4" x14ac:dyDescent="0.45">
      <c r="A416">
        <f>Nodes!C335</f>
        <v>419</v>
      </c>
      <c r="B416" s="9">
        <f>Nodes!D335</f>
        <v>-8.4166666666666661</v>
      </c>
      <c r="C416" s="9">
        <f>Nodes!E335</f>
        <v>8.4166666666666679</v>
      </c>
      <c r="D416" s="9">
        <f>Nodes!F335</f>
        <v>234.16666666666666</v>
      </c>
    </row>
    <row r="417" spans="1:4" x14ac:dyDescent="0.45">
      <c r="A417">
        <f>Nodes!C336</f>
        <v>420</v>
      </c>
      <c r="B417" s="9">
        <f>Nodes!D336</f>
        <v>8.4166666666666661</v>
      </c>
      <c r="C417" s="9">
        <f>Nodes!E336</f>
        <v>8.4166666666666679</v>
      </c>
      <c r="D417" s="9">
        <f>Nodes!F336</f>
        <v>234.16666666666666</v>
      </c>
    </row>
    <row r="418" spans="1:4" x14ac:dyDescent="0.45">
      <c r="A418">
        <f>Nodes!C337</f>
        <v>421</v>
      </c>
      <c r="B418" s="9">
        <f>Nodes!D337</f>
        <v>-8.4166666666666661</v>
      </c>
      <c r="C418" s="9">
        <f>Nodes!E337</f>
        <v>13.416666666666668</v>
      </c>
      <c r="D418" s="9">
        <f>Nodes!F337</f>
        <v>234.16666666666666</v>
      </c>
    </row>
    <row r="419" spans="1:4" x14ac:dyDescent="0.45">
      <c r="A419">
        <f>Nodes!C338</f>
        <v>422</v>
      </c>
      <c r="B419" s="9">
        <f>Nodes!D338</f>
        <v>8.4166666666666661</v>
      </c>
      <c r="C419" s="9">
        <f>Nodes!E338</f>
        <v>13.416666666666668</v>
      </c>
      <c r="D419" s="9">
        <f>Nodes!F338</f>
        <v>234.16666666666666</v>
      </c>
    </row>
    <row r="420" spans="1:4" x14ac:dyDescent="0.45">
      <c r="A420">
        <f>Nodes!C339</f>
        <v>423</v>
      </c>
      <c r="B420" s="9">
        <f>Nodes!D339</f>
        <v>-8.4166666666666661</v>
      </c>
      <c r="C420" s="9">
        <f>Nodes!E339</f>
        <v>-13.416666666666668</v>
      </c>
      <c r="D420" s="9">
        <f>Nodes!F339</f>
        <v>234.16666666666666</v>
      </c>
    </row>
    <row r="421" spans="1:4" x14ac:dyDescent="0.45">
      <c r="A421">
        <f>Nodes!C340</f>
        <v>424</v>
      </c>
      <c r="B421" s="9">
        <f>Nodes!D340</f>
        <v>8.4166666666666661</v>
      </c>
      <c r="C421" s="9">
        <f>Nodes!E340</f>
        <v>-13.416666666666668</v>
      </c>
      <c r="D421" s="9">
        <f>Nodes!F340</f>
        <v>234.16666666666666</v>
      </c>
    </row>
    <row r="422" spans="1:4" x14ac:dyDescent="0.45">
      <c r="A422">
        <f>Nodes!C341</f>
        <v>425</v>
      </c>
      <c r="B422" s="9">
        <f>Nodes!D341</f>
        <v>-3</v>
      </c>
      <c r="C422" s="9">
        <f>Nodes!E341</f>
        <v>-8.4166666666666661</v>
      </c>
      <c r="D422" s="9">
        <f>Nodes!F341</f>
        <v>242.29166666666666</v>
      </c>
    </row>
    <row r="423" spans="1:4" x14ac:dyDescent="0.45">
      <c r="A423">
        <f>Nodes!C342</f>
        <v>426</v>
      </c>
      <c r="B423" s="9">
        <f>Nodes!D342</f>
        <v>-8.4166666666666661</v>
      </c>
      <c r="C423" s="9">
        <f>Nodes!E342</f>
        <v>-8.4166666666666661</v>
      </c>
      <c r="D423" s="9">
        <f>Nodes!F342</f>
        <v>242.29166666666666</v>
      </c>
    </row>
    <row r="424" spans="1:4" x14ac:dyDescent="0.45">
      <c r="A424">
        <f>Nodes!C343</f>
        <v>427</v>
      </c>
      <c r="B424" s="9">
        <f>Nodes!D343</f>
        <v>-8.4166666666666661</v>
      </c>
      <c r="C424" s="9">
        <f>Nodes!E343</f>
        <v>8.4166666666666661</v>
      </c>
      <c r="D424" s="9">
        <f>Nodes!F343</f>
        <v>242.29166666666666</v>
      </c>
    </row>
    <row r="425" spans="1:4" x14ac:dyDescent="0.45">
      <c r="A425">
        <f>Nodes!C344</f>
        <v>428</v>
      </c>
      <c r="B425" s="9">
        <f>Nodes!D344</f>
        <v>-3</v>
      </c>
      <c r="C425" s="9">
        <f>Nodes!E344</f>
        <v>8.4166666666666661</v>
      </c>
      <c r="D425" s="9">
        <f>Nodes!F344</f>
        <v>242.29166666666666</v>
      </c>
    </row>
    <row r="426" spans="1:4" x14ac:dyDescent="0.45">
      <c r="A426">
        <f>Nodes!C345</f>
        <v>429</v>
      </c>
      <c r="B426" s="9">
        <f>Nodes!D345</f>
        <v>3</v>
      </c>
      <c r="C426" s="9">
        <f>Nodes!E345</f>
        <v>8.4166666666666661</v>
      </c>
      <c r="D426" s="9">
        <f>Nodes!F345</f>
        <v>242.29166666666666</v>
      </c>
    </row>
    <row r="427" spans="1:4" x14ac:dyDescent="0.45">
      <c r="A427">
        <f>Nodes!C346</f>
        <v>430</v>
      </c>
      <c r="B427" s="9">
        <f>Nodes!D346</f>
        <v>8.4166666666666661</v>
      </c>
      <c r="C427" s="9">
        <f>Nodes!E346</f>
        <v>8.4166666666666661</v>
      </c>
      <c r="D427" s="9">
        <f>Nodes!F346</f>
        <v>242.29166666666666</v>
      </c>
    </row>
    <row r="428" spans="1:4" x14ac:dyDescent="0.45">
      <c r="A428">
        <f>Nodes!C347</f>
        <v>431</v>
      </c>
      <c r="B428" s="9">
        <f>Nodes!D347</f>
        <v>8.4166666666666661</v>
      </c>
      <c r="C428" s="9">
        <f>Nodes!E347</f>
        <v>-8.4166666666666661</v>
      </c>
      <c r="D428" s="9">
        <f>Nodes!F347</f>
        <v>242.29166666666666</v>
      </c>
    </row>
    <row r="429" spans="1:4" x14ac:dyDescent="0.45">
      <c r="A429">
        <f>Nodes!C348</f>
        <v>432</v>
      </c>
      <c r="B429" s="9">
        <f>Nodes!D348</f>
        <v>3</v>
      </c>
      <c r="C429" s="9">
        <f>Nodes!E348</f>
        <v>-8.4166666666666661</v>
      </c>
      <c r="D429" s="9">
        <f>Nodes!F348</f>
        <v>242.29166666666666</v>
      </c>
    </row>
    <row r="430" spans="1:4" x14ac:dyDescent="0.45">
      <c r="A430">
        <f>Nodes!C349</f>
        <v>433</v>
      </c>
      <c r="B430" s="9">
        <f>Nodes!D349</f>
        <v>-1.75</v>
      </c>
      <c r="C430" s="9">
        <f>Nodes!E349</f>
        <v>-8.4166666666666661</v>
      </c>
      <c r="D430" s="9">
        <f>Nodes!F349</f>
        <v>242.29166666666666</v>
      </c>
    </row>
    <row r="431" spans="1:4" x14ac:dyDescent="0.45">
      <c r="A431">
        <f>Nodes!C350</f>
        <v>434</v>
      </c>
      <c r="B431" s="9">
        <f>Nodes!D350</f>
        <v>1.75</v>
      </c>
      <c r="C431" s="9">
        <f>Nodes!E350</f>
        <v>-8.4166666666666661</v>
      </c>
      <c r="D431" s="9">
        <f>Nodes!F350</f>
        <v>242.29166666666666</v>
      </c>
    </row>
    <row r="432" spans="1:4" x14ac:dyDescent="0.45">
      <c r="A432">
        <f>Nodes!C351</f>
        <v>435</v>
      </c>
      <c r="B432" s="9">
        <f>Nodes!D351</f>
        <v>-1.75</v>
      </c>
      <c r="C432" s="9">
        <f>Nodes!E351</f>
        <v>8.4166666666666661</v>
      </c>
      <c r="D432" s="9">
        <f>Nodes!F351</f>
        <v>242.29166666666666</v>
      </c>
    </row>
    <row r="433" spans="1:4" x14ac:dyDescent="0.45">
      <c r="A433">
        <f>Nodes!C352</f>
        <v>436</v>
      </c>
      <c r="B433" s="9">
        <f>Nodes!D352</f>
        <v>1.75</v>
      </c>
      <c r="C433" s="9">
        <f>Nodes!E352</f>
        <v>8.4166666666666661</v>
      </c>
      <c r="D433" s="9">
        <f>Nodes!F352</f>
        <v>242.29166666666666</v>
      </c>
    </row>
    <row r="434" spans="1:4" x14ac:dyDescent="0.45">
      <c r="A434">
        <f>Nodes!C353</f>
        <v>437</v>
      </c>
      <c r="B434" s="9">
        <f>Nodes!D353</f>
        <v>-8.4166666666666661</v>
      </c>
      <c r="C434" s="9">
        <f>Nodes!E353</f>
        <v>1.75</v>
      </c>
      <c r="D434" s="9">
        <f>Nodes!F353</f>
        <v>242.29166666666666</v>
      </c>
    </row>
    <row r="435" spans="1:4" x14ac:dyDescent="0.45">
      <c r="A435">
        <f>Nodes!C354</f>
        <v>438</v>
      </c>
      <c r="B435" s="9">
        <f>Nodes!D354</f>
        <v>-8.4166666666666661</v>
      </c>
      <c r="C435" s="9">
        <f>Nodes!E354</f>
        <v>-1.75</v>
      </c>
      <c r="D435" s="9">
        <f>Nodes!F354</f>
        <v>242.29166666666666</v>
      </c>
    </row>
    <row r="436" spans="1:4" x14ac:dyDescent="0.45">
      <c r="A436">
        <f>Nodes!C355</f>
        <v>439</v>
      </c>
      <c r="B436" s="9">
        <f>Nodes!D355</f>
        <v>8.4166666666666661</v>
      </c>
      <c r="C436" s="9">
        <f>Nodes!E355</f>
        <v>1.75</v>
      </c>
      <c r="D436" s="9">
        <f>Nodes!F355</f>
        <v>242.29166666666666</v>
      </c>
    </row>
    <row r="437" spans="1:4" x14ac:dyDescent="0.45">
      <c r="A437">
        <f>Nodes!C356</f>
        <v>440</v>
      </c>
      <c r="B437" s="9">
        <f>Nodes!D356</f>
        <v>8.4166666666666661</v>
      </c>
      <c r="C437" s="9">
        <f>Nodes!E356</f>
        <v>-1.75</v>
      </c>
      <c r="D437" s="9">
        <f>Nodes!F356</f>
        <v>242.29166666666666</v>
      </c>
    </row>
    <row r="438" spans="1:4" x14ac:dyDescent="0.45">
      <c r="A438">
        <f>Nodes!C357</f>
        <v>441</v>
      </c>
      <c r="B438" s="9">
        <f>Nodes!D357</f>
        <v>-3</v>
      </c>
      <c r="C438" s="9">
        <f>Nodes!E357</f>
        <v>-6.1111111111111107</v>
      </c>
      <c r="D438" s="9">
        <f>Nodes!F357</f>
        <v>258.41666666666669</v>
      </c>
    </row>
    <row r="439" spans="1:4" x14ac:dyDescent="0.45">
      <c r="A439">
        <f>Nodes!C358</f>
        <v>442</v>
      </c>
      <c r="B439" s="9">
        <f>Nodes!D358</f>
        <v>-6.1111111111111107</v>
      </c>
      <c r="C439" s="9">
        <f>Nodes!E358</f>
        <v>-6.1111111111111107</v>
      </c>
      <c r="D439" s="9">
        <f>Nodes!F358</f>
        <v>258.41666666666669</v>
      </c>
    </row>
    <row r="440" spans="1:4" x14ac:dyDescent="0.45">
      <c r="A440">
        <f>Nodes!C359</f>
        <v>443</v>
      </c>
      <c r="B440" s="9">
        <f>Nodes!D359</f>
        <v>-6.1111111111111107</v>
      </c>
      <c r="C440" s="9">
        <f>Nodes!E359</f>
        <v>6.1111111111111107</v>
      </c>
      <c r="D440" s="9">
        <f>Nodes!F359</f>
        <v>258.41666666666669</v>
      </c>
    </row>
    <row r="441" spans="1:4" x14ac:dyDescent="0.45">
      <c r="A441">
        <f>Nodes!C360</f>
        <v>444</v>
      </c>
      <c r="B441" s="9">
        <f>Nodes!D360</f>
        <v>-3</v>
      </c>
      <c r="C441" s="9">
        <f>Nodes!E360</f>
        <v>6.1111111111111107</v>
      </c>
      <c r="D441" s="9">
        <f>Nodes!F360</f>
        <v>258.41666666666669</v>
      </c>
    </row>
    <row r="442" spans="1:4" x14ac:dyDescent="0.45">
      <c r="A442">
        <f>Nodes!C361</f>
        <v>445</v>
      </c>
      <c r="B442" s="9">
        <f>Nodes!D361</f>
        <v>3</v>
      </c>
      <c r="C442" s="9">
        <f>Nodes!E361</f>
        <v>6.1111111111111107</v>
      </c>
      <c r="D442" s="9">
        <f>Nodes!F361</f>
        <v>258.41666666666669</v>
      </c>
    </row>
    <row r="443" spans="1:4" x14ac:dyDescent="0.45">
      <c r="A443">
        <f>Nodes!C362</f>
        <v>446</v>
      </c>
      <c r="B443" s="9">
        <f>Nodes!D362</f>
        <v>6.1111111111111107</v>
      </c>
      <c r="C443" s="9">
        <f>Nodes!E362</f>
        <v>6.1111111111111107</v>
      </c>
      <c r="D443" s="9">
        <f>Nodes!F362</f>
        <v>258.41666666666669</v>
      </c>
    </row>
    <row r="444" spans="1:4" x14ac:dyDescent="0.45">
      <c r="A444">
        <f>Nodes!C363</f>
        <v>447</v>
      </c>
      <c r="B444" s="9">
        <f>Nodes!D363</f>
        <v>6.1111111111111107</v>
      </c>
      <c r="C444" s="9">
        <f>Nodes!E363</f>
        <v>-6.1111111111111107</v>
      </c>
      <c r="D444" s="9">
        <f>Nodes!F363</f>
        <v>258.41666666666669</v>
      </c>
    </row>
    <row r="445" spans="1:4" x14ac:dyDescent="0.45">
      <c r="A445">
        <f>Nodes!C364</f>
        <v>448</v>
      </c>
      <c r="B445" s="9">
        <f>Nodes!D364</f>
        <v>3</v>
      </c>
      <c r="C445" s="9">
        <f>Nodes!E364</f>
        <v>-6.1111111111111107</v>
      </c>
      <c r="D445" s="9">
        <f>Nodes!F364</f>
        <v>258.41666666666669</v>
      </c>
    </row>
    <row r="446" spans="1:4" x14ac:dyDescent="0.45">
      <c r="A446">
        <f>Nodes!C365</f>
        <v>449</v>
      </c>
      <c r="B446" s="9">
        <f>Nodes!D365</f>
        <v>3.4375</v>
      </c>
      <c r="C446" s="9">
        <f>Nodes!E365</f>
        <v>-3.4375</v>
      </c>
      <c r="D446" s="9">
        <f>Nodes!F365</f>
        <v>272.41666666666669</v>
      </c>
    </row>
    <row r="447" spans="1:4" x14ac:dyDescent="0.45">
      <c r="A447">
        <f>Nodes!C366</f>
        <v>450</v>
      </c>
      <c r="B447" s="9">
        <f>Nodes!D366</f>
        <v>-3.4375</v>
      </c>
      <c r="C447" s="9">
        <f>Nodes!E366</f>
        <v>-3.4375</v>
      </c>
      <c r="D447" s="9">
        <f>Nodes!F366</f>
        <v>272.41666666666669</v>
      </c>
    </row>
    <row r="448" spans="1:4" x14ac:dyDescent="0.45">
      <c r="A448">
        <f>Nodes!C367</f>
        <v>451</v>
      </c>
      <c r="B448" s="9">
        <f>Nodes!D367</f>
        <v>-3.4375</v>
      </c>
      <c r="C448" s="9">
        <f>Nodes!E367</f>
        <v>3.4375</v>
      </c>
      <c r="D448" s="9">
        <f>Nodes!F367</f>
        <v>272.41666666666669</v>
      </c>
    </row>
    <row r="449" spans="1:4" x14ac:dyDescent="0.45">
      <c r="A449">
        <f>Nodes!C368</f>
        <v>452</v>
      </c>
      <c r="B449" s="9">
        <f>Nodes!D368</f>
        <v>3.4375</v>
      </c>
      <c r="C449" s="9">
        <f>Nodes!E368</f>
        <v>3.4375</v>
      </c>
      <c r="D449" s="9">
        <f>Nodes!F368</f>
        <v>272.41666666666669</v>
      </c>
    </row>
    <row r="450" spans="1:4" x14ac:dyDescent="0.45">
      <c r="A450">
        <f>Nodes!C369</f>
        <v>453</v>
      </c>
      <c r="B450" s="9">
        <f>Nodes!D369</f>
        <v>1.5625</v>
      </c>
      <c r="C450" s="9">
        <f>Nodes!E369</f>
        <v>-1.5625</v>
      </c>
      <c r="D450" s="9">
        <f>Nodes!F369</f>
        <v>281.5</v>
      </c>
    </row>
    <row r="451" spans="1:4" x14ac:dyDescent="0.45">
      <c r="A451">
        <f>Nodes!C370</f>
        <v>454</v>
      </c>
      <c r="B451" s="9">
        <f>Nodes!D370</f>
        <v>-1.5625</v>
      </c>
      <c r="C451" s="9">
        <f>Nodes!E370</f>
        <v>-1.5625</v>
      </c>
      <c r="D451" s="9">
        <f>Nodes!F370</f>
        <v>281.5</v>
      </c>
    </row>
    <row r="452" spans="1:4" x14ac:dyDescent="0.45">
      <c r="A452">
        <f>Nodes!C371</f>
        <v>455</v>
      </c>
      <c r="B452" s="9">
        <f>Nodes!D371</f>
        <v>-1.5625</v>
      </c>
      <c r="C452" s="9">
        <f>Nodes!E371</f>
        <v>1.5625</v>
      </c>
      <c r="D452" s="9">
        <f>Nodes!F371</f>
        <v>281.5</v>
      </c>
    </row>
    <row r="453" spans="1:4" x14ac:dyDescent="0.45">
      <c r="A453">
        <f>Nodes!C372</f>
        <v>456</v>
      </c>
      <c r="B453" s="9">
        <f>Nodes!D372</f>
        <v>1.5625</v>
      </c>
      <c r="C453" s="9">
        <f>Nodes!E372</f>
        <v>1.5625</v>
      </c>
      <c r="D453" s="9">
        <f>Nodes!F372</f>
        <v>281.5</v>
      </c>
    </row>
    <row r="454" spans="1:4" x14ac:dyDescent="0.45">
      <c r="A454">
        <f>Nodes!C373</f>
        <v>457</v>
      </c>
      <c r="B454" s="9">
        <f>Nodes!D373</f>
        <v>1.3333333333333333</v>
      </c>
      <c r="C454" s="9">
        <f>Nodes!E373</f>
        <v>-1.3333333333333333</v>
      </c>
      <c r="D454" s="9">
        <f>Nodes!F373</f>
        <v>287.58333333333331</v>
      </c>
    </row>
    <row r="455" spans="1:4" x14ac:dyDescent="0.45">
      <c r="A455">
        <f>Nodes!C374</f>
        <v>458</v>
      </c>
      <c r="B455" s="9">
        <f>Nodes!D374</f>
        <v>-1.3333333333333333</v>
      </c>
      <c r="C455" s="9">
        <f>Nodes!E374</f>
        <v>-1.3333333333333333</v>
      </c>
      <c r="D455" s="9">
        <f>Nodes!F374</f>
        <v>287.58333333333331</v>
      </c>
    </row>
    <row r="456" spans="1:4" x14ac:dyDescent="0.45">
      <c r="A456">
        <f>Nodes!C375</f>
        <v>459</v>
      </c>
      <c r="B456" s="9">
        <f>Nodes!D375</f>
        <v>-1.3333333333333333</v>
      </c>
      <c r="C456" s="9">
        <f>Nodes!E375</f>
        <v>1.3333333333333333</v>
      </c>
      <c r="D456" s="9">
        <f>Nodes!F375</f>
        <v>287.58333333333331</v>
      </c>
    </row>
    <row r="457" spans="1:4" x14ac:dyDescent="0.45">
      <c r="A457">
        <f>Nodes!C376</f>
        <v>460</v>
      </c>
      <c r="B457" s="9">
        <f>Nodes!D376</f>
        <v>1.3333333333333333</v>
      </c>
      <c r="C457" s="9">
        <f>Nodes!E376</f>
        <v>1.3333333333333333</v>
      </c>
      <c r="D457" s="9">
        <f>Nodes!F376</f>
        <v>287.58333333333331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A0B6D-4B03-435F-B154-D4980C4996D2}">
  <dimension ref="A1:F27"/>
  <sheetViews>
    <sheetView workbookViewId="0">
      <selection activeCell="C16" sqref="C16"/>
    </sheetView>
  </sheetViews>
  <sheetFormatPr defaultRowHeight="14.25" x14ac:dyDescent="0.45"/>
  <cols>
    <col min="1" max="1" width="10" customWidth="1"/>
    <col min="2" max="2" width="6.796875" customWidth="1"/>
    <col min="3" max="3" width="7.06640625" customWidth="1"/>
    <col min="5" max="5" width="10.796875" customWidth="1"/>
  </cols>
  <sheetData>
    <row r="1" spans="1:6" x14ac:dyDescent="0.45">
      <c r="A1" t="s">
        <v>50</v>
      </c>
    </row>
    <row r="6" spans="1:6" x14ac:dyDescent="0.45">
      <c r="A6" t="s">
        <v>53</v>
      </c>
      <c r="B6" t="s">
        <v>51</v>
      </c>
      <c r="C6" t="s">
        <v>52</v>
      </c>
      <c r="D6" t="s">
        <v>54</v>
      </c>
      <c r="E6" t="s">
        <v>55</v>
      </c>
      <c r="F6" t="s">
        <v>56</v>
      </c>
    </row>
    <row r="7" spans="1:6" x14ac:dyDescent="0.45">
      <c r="A7">
        <v>1</v>
      </c>
      <c r="B7">
        <v>1</v>
      </c>
      <c r="C7">
        <v>17</v>
      </c>
      <c r="D7" t="s">
        <v>29</v>
      </c>
    </row>
    <row r="8" spans="1:6" x14ac:dyDescent="0.45">
      <c r="A8">
        <f>A7+1</f>
        <v>2</v>
      </c>
      <c r="B8">
        <f t="shared" ref="B8:B13" si="0">C7</f>
        <v>17</v>
      </c>
      <c r="C8">
        <v>33</v>
      </c>
      <c r="D8" t="str">
        <f>D7</f>
        <v>col_c1</v>
      </c>
    </row>
    <row r="9" spans="1:6" x14ac:dyDescent="0.45">
      <c r="A9">
        <f>A8+1</f>
        <v>3</v>
      </c>
      <c r="B9">
        <f t="shared" si="0"/>
        <v>33</v>
      </c>
      <c r="C9">
        <v>289</v>
      </c>
      <c r="D9" t="str">
        <f>D8</f>
        <v>col_c1</v>
      </c>
    </row>
    <row r="10" spans="1:6" x14ac:dyDescent="0.45">
      <c r="A10">
        <f>A9+1</f>
        <v>4</v>
      </c>
      <c r="B10">
        <f t="shared" si="0"/>
        <v>289</v>
      </c>
      <c r="C10">
        <v>49</v>
      </c>
      <c r="D10" t="s">
        <v>57</v>
      </c>
    </row>
    <row r="11" spans="1:6" x14ac:dyDescent="0.45">
      <c r="A11">
        <f t="shared" ref="A11:A27" si="1">A10+1</f>
        <v>5</v>
      </c>
      <c r="B11">
        <f t="shared" si="0"/>
        <v>49</v>
      </c>
      <c r="C11">
        <v>65</v>
      </c>
      <c r="D11" t="str">
        <f>D10</f>
        <v>col_c2</v>
      </c>
    </row>
    <row r="12" spans="1:6" x14ac:dyDescent="0.45">
      <c r="A12">
        <f t="shared" si="1"/>
        <v>6</v>
      </c>
      <c r="B12">
        <f t="shared" si="0"/>
        <v>65</v>
      </c>
      <c r="C12">
        <v>81</v>
      </c>
      <c r="D12" t="str">
        <f>D11</f>
        <v>col_c2</v>
      </c>
    </row>
    <row r="13" spans="1:6" x14ac:dyDescent="0.45">
      <c r="A13">
        <f t="shared" si="1"/>
        <v>7</v>
      </c>
      <c r="B13">
        <f t="shared" si="0"/>
        <v>81</v>
      </c>
      <c r="C13">
        <v>293</v>
      </c>
      <c r="D13" t="str">
        <f>D12</f>
        <v>col_c2</v>
      </c>
    </row>
    <row r="14" spans="1:6" x14ac:dyDescent="0.45">
      <c r="A14">
        <f t="shared" si="1"/>
        <v>8</v>
      </c>
      <c r="B14">
        <f t="shared" ref="B14:B17" si="2">C13</f>
        <v>293</v>
      </c>
      <c r="C14">
        <f>B13+16</f>
        <v>97</v>
      </c>
      <c r="D14" t="s">
        <v>58</v>
      </c>
    </row>
    <row r="15" spans="1:6" x14ac:dyDescent="0.45">
      <c r="A15">
        <f t="shared" si="1"/>
        <v>9</v>
      </c>
      <c r="B15">
        <f t="shared" si="2"/>
        <v>97</v>
      </c>
      <c r="C15">
        <v>113</v>
      </c>
      <c r="D15" t="str">
        <f>D14</f>
        <v>col_c3</v>
      </c>
    </row>
    <row r="16" spans="1:6" x14ac:dyDescent="0.45">
      <c r="A16">
        <f t="shared" si="1"/>
        <v>10</v>
      </c>
      <c r="B16">
        <f t="shared" si="2"/>
        <v>113</v>
      </c>
      <c r="C16">
        <v>129</v>
      </c>
      <c r="D16" t="str">
        <f>D15</f>
        <v>col_c3</v>
      </c>
    </row>
    <row r="17" spans="1:2" x14ac:dyDescent="0.45">
      <c r="A17">
        <f t="shared" si="1"/>
        <v>11</v>
      </c>
      <c r="B17">
        <f t="shared" si="2"/>
        <v>129</v>
      </c>
    </row>
    <row r="18" spans="1:2" x14ac:dyDescent="0.45">
      <c r="A18">
        <f t="shared" si="1"/>
        <v>12</v>
      </c>
    </row>
    <row r="19" spans="1:2" x14ac:dyDescent="0.45">
      <c r="A19">
        <f t="shared" si="1"/>
        <v>13</v>
      </c>
    </row>
    <row r="20" spans="1:2" x14ac:dyDescent="0.45">
      <c r="A20">
        <f t="shared" si="1"/>
        <v>14</v>
      </c>
    </row>
    <row r="21" spans="1:2" x14ac:dyDescent="0.45">
      <c r="A21">
        <f t="shared" si="1"/>
        <v>15</v>
      </c>
    </row>
    <row r="22" spans="1:2" x14ac:dyDescent="0.45">
      <c r="A22">
        <f t="shared" si="1"/>
        <v>16</v>
      </c>
    </row>
    <row r="23" spans="1:2" x14ac:dyDescent="0.45">
      <c r="A23">
        <f t="shared" si="1"/>
        <v>17</v>
      </c>
    </row>
    <row r="24" spans="1:2" x14ac:dyDescent="0.45">
      <c r="A24">
        <f t="shared" si="1"/>
        <v>18</v>
      </c>
    </row>
    <row r="25" spans="1:2" x14ac:dyDescent="0.45">
      <c r="A25">
        <f t="shared" si="1"/>
        <v>19</v>
      </c>
    </row>
    <row r="26" spans="1:2" x14ac:dyDescent="0.45">
      <c r="A26">
        <f t="shared" si="1"/>
        <v>20</v>
      </c>
    </row>
    <row r="27" spans="1:2" x14ac:dyDescent="0.45">
      <c r="A27">
        <f t="shared" si="1"/>
        <v>21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Nodes</vt:lpstr>
      <vt:lpstr>nodes_output</vt:lpstr>
      <vt:lpstr>Element Definitions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Carene Umubyeyi</cp:lastModifiedBy>
  <dcterms:created xsi:type="dcterms:W3CDTF">2015-06-05T18:17:20Z</dcterms:created>
  <dcterms:modified xsi:type="dcterms:W3CDTF">2023-04-02T00:05:36Z</dcterms:modified>
</cp:coreProperties>
</file>